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mc:AlternateContent xmlns:mc="http://schemas.openxmlformats.org/markup-compatibility/2006">
    <mc:Choice Requires="x15">
      <x15ac:absPath xmlns:x15ac="http://schemas.microsoft.com/office/spreadsheetml/2010/11/ac" url="C:\Users\sian_\Desktop\Danesborough\"/>
    </mc:Choice>
  </mc:AlternateContent>
  <xr:revisionPtr revIDLastSave="0" documentId="13_ncr:1_{7355BEC1-3D5B-4F23-B419-8C0F208492FB}" xr6:coauthVersionLast="47" xr6:coauthVersionMax="47" xr10:uidLastSave="{00000000-0000-0000-0000-000000000000}"/>
  <bookViews>
    <workbookView xWindow="-110" yWindow="-110" windowWidth="19420" windowHeight="10420" firstSheet="2" activeTab="5" xr2:uid="{00000000-000D-0000-FFFF-FFFF00000000}"/>
  </bookViews>
  <sheets>
    <sheet name="Woburn 23 March 2024" sheetId="1" r:id="rId1"/>
    <sheet name="Marketing and publicity" sheetId="6" r:id="rId2"/>
    <sheet name="Publicity pro-forma" sheetId="2" r:id="rId3"/>
    <sheet name="Seating chairs" sheetId="3" r:id="rId4"/>
    <sheet name="Refreshments" sheetId="4" r:id="rId5"/>
    <sheet name="Risk Assessment" sheetId="5" r:id="rId6"/>
  </sheets>
  <definedNames>
    <definedName name="_xlnm._FilterDatabase" localSheetId="1" hidden="1">'Marketing and publicity'!$A$1:$F$44</definedName>
    <definedName name="_xlnm._FilterDatabase" localSheetId="0" hidden="1">'Woburn 23 March 2024'!$B$1:$IV$56</definedName>
    <definedName name="_GoBack" localSheetId="5">'Risk Assessment'!$A$1</definedName>
    <definedName name="_xlnm.Print_Area" localSheetId="1">'Marketing and publicity'!$A$1:$E$51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6" l="1"/>
  <c r="G2" i="1"/>
  <c r="A54" i="1" s="1"/>
  <c r="A34" i="6"/>
  <c r="A23" i="6" l="1"/>
  <c r="A5" i="6"/>
  <c r="A10" i="1"/>
  <c r="A4" i="1"/>
  <c r="A26" i="1"/>
  <c r="A24" i="1"/>
  <c r="A55" i="1"/>
  <c r="A33" i="1"/>
  <c r="A19" i="6"/>
  <c r="A33" i="6"/>
  <c r="A22" i="6"/>
  <c r="A3" i="6"/>
  <c r="A14" i="6"/>
  <c r="A29" i="6"/>
  <c r="A10" i="6"/>
  <c r="A26" i="6"/>
  <c r="A7" i="6"/>
  <c r="A36" i="6"/>
  <c r="A2" i="6"/>
  <c r="A6" i="6"/>
  <c r="A13" i="6"/>
  <c r="A18" i="6"/>
  <c r="A21" i="6"/>
  <c r="A28" i="6"/>
  <c r="A32" i="6"/>
  <c r="A35" i="6"/>
  <c r="A4" i="6"/>
  <c r="A9" i="6"/>
  <c r="A12" i="6"/>
  <c r="A17" i="6"/>
  <c r="A25" i="6"/>
  <c r="A31" i="6"/>
  <c r="A8" i="6"/>
  <c r="A11" i="6"/>
  <c r="A16" i="6"/>
  <c r="A20" i="6"/>
  <c r="A24" i="6"/>
  <c r="A27" i="6"/>
  <c r="A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Harris</author>
  </authors>
  <commentList>
    <comment ref="C3" authorId="0" shapeId="0" xr:uid="{00000000-0006-0000-0100-000001000000}">
      <text>
        <r>
          <rPr>
            <b/>
            <sz val="9"/>
            <color indexed="81"/>
            <rFont val="Tahoma"/>
            <family val="2"/>
          </rPr>
          <t>David Roberts</t>
        </r>
        <r>
          <rPr>
            <sz val="9"/>
            <color indexed="81"/>
            <rFont val="Tahoma"/>
            <family val="2"/>
          </rPr>
          <t>:
Ideally, if we are to be able to reintroduce annual flyers, the lead time for this could be up to 70 weeks. The first draft may be incomplete and then serves to identify what needs to be done, e.g. Book soloists, set ticket prices.</t>
        </r>
      </text>
    </comment>
  </commentList>
</comments>
</file>

<file path=xl/sharedStrings.xml><?xml version="1.0" encoding="utf-8"?>
<sst xmlns="http://schemas.openxmlformats.org/spreadsheetml/2006/main" count="338" uniqueCount="236">
  <si>
    <t>Activity</t>
  </si>
  <si>
    <t>Book Venue</t>
  </si>
  <si>
    <t>Peter Skelton</t>
  </si>
  <si>
    <t>Arrange St John Ambulance( 6 months in advance)</t>
  </si>
  <si>
    <t>Drive van to Woburn church</t>
  </si>
  <si>
    <t>Sunday</t>
  </si>
  <si>
    <t>Return conductor's podium to AG village hall</t>
  </si>
  <si>
    <t>Monday</t>
  </si>
  <si>
    <t xml:space="preserve">Return hire van </t>
  </si>
  <si>
    <t>Jeremy</t>
  </si>
  <si>
    <t>When</t>
  </si>
  <si>
    <t>Who</t>
  </si>
  <si>
    <t>Committee responsibility</t>
  </si>
  <si>
    <t>Status</t>
  </si>
  <si>
    <t>Done</t>
  </si>
  <si>
    <t>3 weeks before</t>
  </si>
  <si>
    <t>David</t>
  </si>
  <si>
    <t>Recruit volunteers to set up church (seating, lighting, audience, etc)</t>
  </si>
  <si>
    <t>Recruit volunteers to dismantle seating, lighting, etc. after concert.</t>
  </si>
  <si>
    <t>Buy wine and flowers for soloists (find out budget)</t>
  </si>
  <si>
    <t>Set up music stands for orchestra</t>
  </si>
  <si>
    <t>Check insurance arrangements for concert and venue</t>
  </si>
  <si>
    <t>Venue</t>
  </si>
  <si>
    <t>Date</t>
  </si>
  <si>
    <t>Time</t>
  </si>
  <si>
    <t>Accompaniment (with names)</t>
  </si>
  <si>
    <t>Hire instruments (with source)</t>
  </si>
  <si>
    <t>Ticket prices</t>
  </si>
  <si>
    <t>Complimentary tickets</t>
  </si>
  <si>
    <t>Woburn Parish Church</t>
  </si>
  <si>
    <t>Band 4</t>
  </si>
  <si>
    <t>Band 5</t>
  </si>
  <si>
    <t>Concessions</t>
  </si>
  <si>
    <t>Programme price</t>
  </si>
  <si>
    <t>Total audience seats</t>
  </si>
  <si>
    <t>Total orchestra seats</t>
  </si>
  <si>
    <t>Total choir seats</t>
  </si>
  <si>
    <t>Total soloist seats</t>
  </si>
  <si>
    <t>Total</t>
  </si>
  <si>
    <t>Invite President to concert</t>
  </si>
  <si>
    <t>Supervise collection of hire van,collect plastic chairs</t>
  </si>
  <si>
    <t>Drive van to suitable overnight location.</t>
  </si>
  <si>
    <t>Put mobility ramp in place before concert</t>
  </si>
  <si>
    <t>Bring mobility ramp inside</t>
  </si>
  <si>
    <t>Restore church to usual state</t>
  </si>
  <si>
    <t>Make sure volunteers have gifts to present to soloists</t>
  </si>
  <si>
    <t>Arrange loan of chairs from Linslade Academy</t>
  </si>
  <si>
    <t>Book hire van and arrange driver</t>
  </si>
  <si>
    <t>Collect 150 plastic chairs from Linslade Academy</t>
  </si>
  <si>
    <t>Collect staging, red chairs &amp; lighting from storage</t>
  </si>
  <si>
    <t>78 Woburn red chairs</t>
  </si>
  <si>
    <t>150 Linslade Academy chairs</t>
  </si>
  <si>
    <r>
      <t xml:space="preserve">Number of </t>
    </r>
    <r>
      <rPr>
        <b/>
        <sz val="12"/>
        <color indexed="8"/>
        <rFont val="Verdana"/>
        <family val="2"/>
      </rPr>
      <t>chairs</t>
    </r>
    <r>
      <rPr>
        <sz val="12"/>
        <color indexed="8"/>
        <rFont val="Verdana"/>
        <family val="2"/>
      </rPr>
      <t xml:space="preserve"> needed for audience seating</t>
    </r>
  </si>
  <si>
    <r>
      <t xml:space="preserve">Number of </t>
    </r>
    <r>
      <rPr>
        <b/>
        <sz val="12"/>
        <color indexed="8"/>
        <rFont val="Verdana"/>
        <family val="2"/>
      </rPr>
      <t>chairs</t>
    </r>
    <r>
      <rPr>
        <sz val="12"/>
        <color indexed="8"/>
        <rFont val="Verdana"/>
        <family val="2"/>
      </rPr>
      <t xml:space="preserve"> needed for choir</t>
    </r>
  </si>
  <si>
    <t>Beverley</t>
  </si>
  <si>
    <t>Peter Snelling</t>
  </si>
  <si>
    <t>Ian</t>
  </si>
  <si>
    <t>Programme in running order</t>
  </si>
  <si>
    <t>Draw up audience seating plan; prepare seat labels</t>
  </si>
  <si>
    <t>Concert Saturday</t>
  </si>
  <si>
    <t>Friday before concert</t>
  </si>
  <si>
    <t>What is the hazard?</t>
  </si>
  <si>
    <t>Who might be harmed and how?</t>
  </si>
  <si>
    <t>What are we doing short-term?</t>
  </si>
  <si>
    <t>What do we need to do medium term?</t>
  </si>
  <si>
    <t>Action by whom?</t>
  </si>
  <si>
    <t>Trips and falls</t>
  </si>
  <si>
    <t>Choir members.</t>
  </si>
  <si>
    <t xml:space="preserve"> </t>
  </si>
  <si>
    <t>Ensure floor covering by pews securely fixed.</t>
  </si>
  <si>
    <t>Members with mobility problems to sit at front of choir.</t>
  </si>
  <si>
    <t>Remind choir members to take care.</t>
  </si>
  <si>
    <t>Ensure lights securely set up.</t>
  </si>
  <si>
    <t>Ensure lights not in any passage way.</t>
  </si>
  <si>
    <t>Setting up crew to take appropriate measures.</t>
  </si>
  <si>
    <t>Review seating arrangements.</t>
  </si>
  <si>
    <t xml:space="preserve"> PAT testing.</t>
  </si>
  <si>
    <t>Faulty lighting/wiring causing electric shock.</t>
  </si>
  <si>
    <t>Setting up crew, choir, orchestra, audience touching light</t>
  </si>
  <si>
    <t>Audience, choir members, orchestra members hit by falling light</t>
  </si>
  <si>
    <t>Lighting poles falling over</t>
  </si>
  <si>
    <t>Status (done/date)</t>
  </si>
  <si>
    <t>Collect conductor's podium from AG Village Hall</t>
  </si>
  <si>
    <t>Recruit volunteers to present gifts to soloists</t>
  </si>
  <si>
    <t>Collect key from key holder; find out about opening and closing church; switching lights on and off.</t>
  </si>
  <si>
    <t>Supervise setting up of church including additional audience seating, and labels</t>
  </si>
  <si>
    <t>Erect lighting  as usual plus PA testing (as required)</t>
  </si>
  <si>
    <t>Erect staging, choir seating, labels, placing of podium</t>
  </si>
  <si>
    <t>Prepare words of introduction before the concert</t>
  </si>
  <si>
    <t>Band 1 (Reserved)</t>
  </si>
  <si>
    <t>Band 2 (Reserved)</t>
  </si>
  <si>
    <t>Band 3 (Unreserved)</t>
  </si>
  <si>
    <t>Ian Smith x 2</t>
  </si>
  <si>
    <t>Return plastic chairs to Linslade Academy</t>
  </si>
  <si>
    <t>Timing</t>
  </si>
  <si>
    <t>Who?</t>
  </si>
  <si>
    <t>Activity area</t>
  </si>
  <si>
    <t>-104 weeks</t>
  </si>
  <si>
    <t>Book venue</t>
  </si>
  <si>
    <t>-22 weeks</t>
  </si>
  <si>
    <t>Circulate proforma (details, incl soloists and timeline for concert)</t>
  </si>
  <si>
    <t>Management</t>
  </si>
  <si>
    <t>-17 weeks</t>
  </si>
  <si>
    <t>Book library displays</t>
  </si>
  <si>
    <t>Displays</t>
  </si>
  <si>
    <t xml:space="preserve">Prepare ticket files </t>
  </si>
  <si>
    <t>Tickets</t>
  </si>
  <si>
    <t>Start poster and flyer design</t>
  </si>
  <si>
    <t>Posters/flyers</t>
  </si>
  <si>
    <t>-14 weeks</t>
  </si>
  <si>
    <t>Print tickets</t>
  </si>
  <si>
    <t>-13 weeks</t>
  </si>
  <si>
    <t>Sort tickets</t>
  </si>
  <si>
    <t>-12 weeks</t>
  </si>
  <si>
    <t>Advertisements</t>
  </si>
  <si>
    <t>Tickets to box office (in readiness for Friends’ orders)</t>
  </si>
  <si>
    <t>-11 weeks</t>
  </si>
  <si>
    <t>Yvonne</t>
  </si>
  <si>
    <t>-10 weeks</t>
  </si>
  <si>
    <t>Flyers and posters available for distribution</t>
  </si>
  <si>
    <t>-9 weeks</t>
  </si>
  <si>
    <t>-8 weeks</t>
  </si>
  <si>
    <t>Box office opens</t>
  </si>
  <si>
    <t>Eleanor &amp; Gerry</t>
  </si>
  <si>
    <t>-6 weeks</t>
  </si>
  <si>
    <t>Put up library displays and arrange delivery of posters and flyers to all Beds and North Bucks libraries and other relevant organisations</t>
  </si>
  <si>
    <t>-4 weeks</t>
  </si>
  <si>
    <t>Programme</t>
  </si>
  <si>
    <t>-3 weeks</t>
  </si>
  <si>
    <t>Provide ad artwork &amp; advertisers to David</t>
  </si>
  <si>
    <t>Soloist biographies and photos</t>
  </si>
  <si>
    <t>List of choir singers confirmed &amp; given to Yvonne</t>
  </si>
  <si>
    <t>-2 weeks</t>
  </si>
  <si>
    <t>-1 week</t>
  </si>
  <si>
    <t>Print programme</t>
  </si>
  <si>
    <t>0 week</t>
  </si>
  <si>
    <t>Week commencing</t>
  </si>
  <si>
    <t>Non-singing members</t>
  </si>
  <si>
    <t>Put out voice part labels on choir seats</t>
  </si>
  <si>
    <t>Liaise with press over more details, photos and tickets</t>
  </si>
  <si>
    <t>Prepare and mail letter to Friends + booking form</t>
  </si>
  <si>
    <t>Friends of DC</t>
  </si>
  <si>
    <t>Find the usual seating plan for the  venue.</t>
  </si>
  <si>
    <t>Ask choir if anyone has special seating (usually medical) needs.</t>
  </si>
  <si>
    <t>Make approximate seating plan, matching seats to voice part numbers.</t>
  </si>
  <si>
    <t>1 week before</t>
  </si>
  <si>
    <t>Share choir seating plan with Ian as he may suggest changes.</t>
  </si>
  <si>
    <t>Adjust choir seating plan if necessary.</t>
  </si>
  <si>
    <t>-20 or -18 weeks</t>
  </si>
  <si>
    <t>-18 weeks</t>
  </si>
  <si>
    <t>Liaise with Gina Johnson re: Polymnia advert in DC programme</t>
  </si>
  <si>
    <t>Contact Stuart Brown re: writing programme notes</t>
  </si>
  <si>
    <t>Yvonne/David</t>
  </si>
  <si>
    <t>News release</t>
  </si>
  <si>
    <t>Write programme notes and send to Ian</t>
  </si>
  <si>
    <t>David &amp; Stuart Brown</t>
  </si>
  <si>
    <t>Start work on preparing programme</t>
  </si>
  <si>
    <t>Advertisements/programme</t>
  </si>
  <si>
    <t>Yvonne to David</t>
  </si>
  <si>
    <t>Give choir list, Friends list, adverts list + artwork, programme notes to David</t>
  </si>
  <si>
    <t>Arrange soloists - Peter needs to know fees agreed</t>
  </si>
  <si>
    <t>Deliver music stands to church</t>
  </si>
  <si>
    <t>Supervise unloading of van and positioning in logical sequence</t>
  </si>
  <si>
    <t>Move piano to back of RH aisle</t>
  </si>
  <si>
    <t>Remove modesty panel on front LH pew to allow more room for strings</t>
  </si>
  <si>
    <t>Arrange provision of organ and speakers to go behind choir</t>
  </si>
  <si>
    <t>Circulate proforma (next tab) (details and timeline for concert) to committee and publicity team</t>
  </si>
  <si>
    <t>6 months before</t>
  </si>
  <si>
    <t>After concert</t>
  </si>
  <si>
    <t>Peter</t>
  </si>
  <si>
    <t>Jenny</t>
  </si>
  <si>
    <t>Arrange equipment (speakers, amplifier, microphone) to relay organ behind choir</t>
  </si>
  <si>
    <t>David/Stuart</t>
  </si>
  <si>
    <t>N/A</t>
  </si>
  <si>
    <r>
      <t xml:space="preserve">Number of </t>
    </r>
    <r>
      <rPr>
        <b/>
        <sz val="12"/>
        <color theme="0" tint="-0.249977111117893"/>
        <rFont val="Verdana"/>
        <family val="2"/>
      </rPr>
      <t>chairs</t>
    </r>
    <r>
      <rPr>
        <sz val="12"/>
        <color theme="0" tint="-0.249977111117893"/>
        <rFont val="Verdana"/>
        <family val="2"/>
      </rPr>
      <t xml:space="preserve"> needed for orchestra</t>
    </r>
  </si>
  <si>
    <r>
      <t xml:space="preserve">Number of </t>
    </r>
    <r>
      <rPr>
        <b/>
        <sz val="12"/>
        <color theme="0" tint="-0.249977111117893"/>
        <rFont val="Verdana"/>
        <family val="2"/>
      </rPr>
      <t>chairs</t>
    </r>
    <r>
      <rPr>
        <sz val="12"/>
        <color theme="0" tint="-0.249977111117893"/>
        <rFont val="Verdana"/>
        <family val="2"/>
      </rPr>
      <t xml:space="preserve"> needs for soloists</t>
    </r>
  </si>
  <si>
    <t>£5 (under-18s)</t>
  </si>
  <si>
    <t>Soloists (from choir)</t>
  </si>
  <si>
    <t>Siân</t>
  </si>
  <si>
    <t>Ask front of house team to be in place by 18:45</t>
  </si>
  <si>
    <r>
      <t xml:space="preserve">Supervise dismantling of stage,chairs &amp; lighting, </t>
    </r>
    <r>
      <rPr>
        <sz val="10"/>
        <rFont val="Arial"/>
        <family val="2"/>
      </rPr>
      <t>loading of van</t>
    </r>
  </si>
  <si>
    <r>
      <t xml:space="preserve">Supervise return of staging, </t>
    </r>
    <r>
      <rPr>
        <sz val="10"/>
        <rFont val="Arial"/>
        <family val="2"/>
      </rPr>
      <t>red chairs</t>
    </r>
    <r>
      <rPr>
        <sz val="10"/>
        <color indexed="8"/>
        <rFont val="Arial"/>
        <family val="2"/>
      </rPr>
      <t xml:space="preserve"> and lighting to storage</t>
    </r>
  </si>
  <si>
    <t>Concert Secretary</t>
  </si>
  <si>
    <t>Sian</t>
  </si>
  <si>
    <t xml:space="preserve">Chair to check insurance </t>
  </si>
  <si>
    <t>Recruit front of house team, programme and ticket sales, ushers. Agree numbers (6), start time, responsibilities, admission time for audience.</t>
  </si>
  <si>
    <t>Give choir numbers/voice parts to Sian and Yvonne for voice parts in programme</t>
  </si>
  <si>
    <t>Audience seating plan already established for selling tickets; labels reused from previous concerts</t>
  </si>
  <si>
    <t>Chair</t>
  </si>
  <si>
    <t>Get music stands for orchestra</t>
  </si>
  <si>
    <t>Make sure someone on ticket desk</t>
  </si>
  <si>
    <t>Helen Richards</t>
  </si>
  <si>
    <t>Saturday crew/Chair</t>
  </si>
  <si>
    <t>SR/Chair</t>
  </si>
  <si>
    <t>Chair brief</t>
  </si>
  <si>
    <t>Medical Emergency</t>
  </si>
  <si>
    <t>Audience, choir members, orchestra members</t>
  </si>
  <si>
    <t>Arrange attendance of St John Ambulance</t>
  </si>
  <si>
    <t>SR</t>
  </si>
  <si>
    <t>Complete risk assessment (see last tab)</t>
  </si>
  <si>
    <t>Recommendation is that PAT testing should be done every 12-24 months for moveable eqiupment</t>
  </si>
  <si>
    <t>SF/Chair</t>
  </si>
  <si>
    <t>SF</t>
  </si>
  <si>
    <t>Liaise with Helen Richards about numbers of posters and flyers to be printed; more are needed for joint concerts (up to 10,000 for MK Chorale, MK Theatre, Danesborough). Usually 2,500 flyers. Need enough for Polymnia to distribute at their concerts.</t>
  </si>
  <si>
    <t>David/Helen Richards</t>
  </si>
  <si>
    <t>Send posters and flyers to printer (allow one week)</t>
  </si>
  <si>
    <t>Prepare and print booking form (ensure Eleanor's contact details are correct). Include use of data statement. Upload to website.</t>
  </si>
  <si>
    <t>Draft press release to publicise concert and send for approval</t>
  </si>
  <si>
    <t>Press release</t>
  </si>
  <si>
    <t>Forward Friends letter to Jenny for letter/email to concert-goers</t>
  </si>
  <si>
    <t>Liaise with contracts secretary for soloists biographies and photos</t>
  </si>
  <si>
    <t>Yvonne/Beverley</t>
  </si>
  <si>
    <t>Draft letter to concert-goers based on Friends’ letter, flyer,press release</t>
  </si>
  <si>
    <t>Letter to concert-goers</t>
  </si>
  <si>
    <t>Finalise, print and send out leter to concert-goers (14 recipients)</t>
  </si>
  <si>
    <t>Send out Mailchimp version of letter to concert-goers  to email recipients(120)</t>
  </si>
  <si>
    <t>Jenny Harris/Jenni Ferrans</t>
  </si>
  <si>
    <t>Email to concert-goers</t>
  </si>
  <si>
    <t xml:space="preserve">Obtain orchestra list </t>
  </si>
  <si>
    <t>Peter 9.30</t>
  </si>
  <si>
    <t>access for 9.30</t>
  </si>
  <si>
    <t>Contact key holder and arrange access at church for 9.30 on Saturday</t>
  </si>
  <si>
    <t xml:space="preserve">Peter Snelling, </t>
  </si>
  <si>
    <t>Stuart Freake</t>
  </si>
  <si>
    <t>Tim Grant-Jones x 2</t>
  </si>
  <si>
    <t>Wednesday before concert</t>
  </si>
  <si>
    <t xml:space="preserve">Wednesday </t>
  </si>
  <si>
    <t xml:space="preserve">Make arrangements for orchestra tea </t>
  </si>
  <si>
    <t>Arrange provision of instruments</t>
  </si>
  <si>
    <t xml:space="preserve">Liaise with Ian about how choir seating will be arranged.  
</t>
  </si>
  <si>
    <t>?/Ian</t>
  </si>
  <si>
    <t>Update adverts list, highlight advertisers that need renewal.
Give rate cards to the advertising team (?/Dunstable; Beverley/Woburn; Jenny/Leighton Buzzard; ??/Woburn Sands)</t>
  </si>
  <si>
    <t>Amanda/Sian/ Yvonne</t>
  </si>
  <si>
    <t>Begin sending press release/adverts to local press and websites</t>
  </si>
  <si>
    <r>
      <t xml:space="preserve">Concert: Bach </t>
    </r>
    <r>
      <rPr>
        <i/>
        <sz val="10"/>
        <rFont val="Arial"/>
        <family val="2"/>
      </rPr>
      <t>St John Passion</t>
    </r>
  </si>
  <si>
    <t>Soloists 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</si>
</sst>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F800]dddd\,\ mmmm\ dd\,\ yyyy"/>
  </numFmts>
  <fonts count="32" x14ac:knownFonts="1">
    <font>
      <sz val="12"/>
      <color indexed="8"/>
      <name val="Verdana"/>
    </font>
    <font>
      <sz val="11"/>
      <color indexed="8"/>
      <name val="Calibri"/>
      <family val="2"/>
    </font>
    <font>
      <b/>
      <sz val="12"/>
      <color indexed="8"/>
      <name val="Verdana"/>
      <family val="2"/>
    </font>
    <font>
      <sz val="11"/>
      <color indexed="8"/>
      <name val="Calibri"/>
      <family val="2"/>
    </font>
    <font>
      <sz val="11"/>
      <name val="Calibri"/>
      <family val="2"/>
    </font>
    <font>
      <b/>
      <sz val="11"/>
      <color theme="4" tint="-0.249977111117893"/>
      <name val="Calibri"/>
      <family val="2"/>
    </font>
    <font>
      <sz val="12"/>
      <color indexed="8"/>
      <name val="Verdana"/>
      <family val="2"/>
    </font>
    <font>
      <b/>
      <sz val="12"/>
      <color theme="8"/>
      <name val="Verdana"/>
      <family val="2"/>
    </font>
    <font>
      <u/>
      <sz val="12"/>
      <color theme="10"/>
      <name val="Verdana"/>
      <family val="2"/>
    </font>
    <font>
      <u/>
      <sz val="12"/>
      <color theme="11"/>
      <name val="Verdana"/>
      <family val="2"/>
    </font>
    <font>
      <b/>
      <sz val="10"/>
      <color indexed="8"/>
      <name val="Arial"/>
      <family val="2"/>
    </font>
    <font>
      <sz val="10"/>
      <color indexed="8"/>
      <name val="Arial"/>
      <family val="2"/>
    </font>
    <font>
      <b/>
      <sz val="10"/>
      <name val="Arial"/>
      <family val="2"/>
    </font>
    <font>
      <sz val="10"/>
      <name val="Arial"/>
      <family val="2"/>
    </font>
    <font>
      <sz val="11"/>
      <name val="Helvetica"/>
      <family val="2"/>
      <scheme val="minor"/>
    </font>
    <font>
      <b/>
      <sz val="9"/>
      <color indexed="81"/>
      <name val="Tahoma"/>
      <family val="2"/>
    </font>
    <font>
      <sz val="9"/>
      <color indexed="81"/>
      <name val="Tahoma"/>
      <family val="2"/>
    </font>
    <font>
      <u/>
      <sz val="12"/>
      <color indexed="8"/>
      <name val="Verdana"/>
      <family val="2"/>
    </font>
    <font>
      <b/>
      <sz val="10"/>
      <color indexed="10"/>
      <name val="Arial"/>
      <family val="2"/>
    </font>
    <font>
      <sz val="10"/>
      <color indexed="10"/>
      <name val="Arial"/>
      <family val="2"/>
    </font>
    <font>
      <sz val="10"/>
      <color theme="0" tint="-0.249977111117893"/>
      <name val="Arial"/>
      <family val="2"/>
    </font>
    <font>
      <sz val="12"/>
      <color theme="0" tint="-0.249977111117893"/>
      <name val="Verdana"/>
      <family val="2"/>
    </font>
    <font>
      <b/>
      <sz val="12"/>
      <color theme="0" tint="-0.249977111117893"/>
      <name val="Verdana"/>
      <family val="2"/>
    </font>
    <font>
      <b/>
      <sz val="11"/>
      <color theme="0" tint="-0.249977111117893"/>
      <name val="Calibri"/>
      <family val="2"/>
    </font>
    <font>
      <sz val="11"/>
      <color theme="0" tint="-0.249977111117893"/>
      <name val="Calibri"/>
      <family val="2"/>
    </font>
    <font>
      <sz val="10"/>
      <color theme="0" tint="-0.34998626667073579"/>
      <name val="Arial"/>
      <family val="2"/>
    </font>
    <font>
      <i/>
      <sz val="10"/>
      <name val="Arial"/>
      <family val="2"/>
    </font>
    <font>
      <b/>
      <sz val="14"/>
      <color indexed="8"/>
      <name val="Arial"/>
      <family val="2"/>
    </font>
    <font>
      <sz val="12"/>
      <color indexed="8"/>
      <name val="Arial"/>
      <family val="2"/>
    </font>
    <font>
      <sz val="12"/>
      <name val="Arial"/>
      <family val="2"/>
    </font>
    <font>
      <sz val="10"/>
      <color theme="1"/>
      <name val="Arial"/>
      <family val="2"/>
    </font>
    <font>
      <sz val="10"/>
      <color theme="0"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applyNumberFormat="0" applyFill="0" applyBorder="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cellStyleXfs>
  <cellXfs count="74">
    <xf numFmtId="0" fontId="0" fillId="0" borderId="0" xfId="0">
      <alignment vertical="top" wrapText="1"/>
    </xf>
    <xf numFmtId="0" fontId="1" fillId="0" borderId="1" xfId="0" applyFont="1" applyBorder="1" applyAlignment="1"/>
    <xf numFmtId="0" fontId="3" fillId="0" borderId="1" xfId="0" applyFont="1" applyBorder="1" applyAlignment="1"/>
    <xf numFmtId="0" fontId="5" fillId="0" borderId="1" xfId="0" applyFont="1" applyBorder="1" applyAlignment="1">
      <alignment vertical="top"/>
    </xf>
    <xf numFmtId="0" fontId="5" fillId="0" borderId="1" xfId="0" applyFont="1" applyBorder="1" applyAlignment="1"/>
    <xf numFmtId="0" fontId="6" fillId="0" borderId="0" xfId="0" applyFont="1">
      <alignment vertical="top" wrapText="1"/>
    </xf>
    <xf numFmtId="0" fontId="7" fillId="0" borderId="0" xfId="0" applyFont="1">
      <alignment vertical="top" wrapText="1"/>
    </xf>
    <xf numFmtId="0" fontId="11" fillId="0" borderId="0" xfId="0" applyFont="1">
      <alignment vertical="top" wrapText="1"/>
    </xf>
    <xf numFmtId="0" fontId="10" fillId="0" borderId="2" xfId="0" applyFont="1" applyBorder="1">
      <alignment vertical="top" wrapText="1"/>
    </xf>
    <xf numFmtId="0" fontId="11" fillId="3" borderId="2" xfId="0" applyFont="1" applyFill="1" applyBorder="1">
      <alignment vertical="top" wrapText="1"/>
    </xf>
    <xf numFmtId="0" fontId="11" fillId="2" borderId="2" xfId="0" applyFont="1" applyFill="1" applyBorder="1">
      <alignment vertical="top" wrapText="1"/>
    </xf>
    <xf numFmtId="0" fontId="11" fillId="4" borderId="2" xfId="0" applyFont="1" applyFill="1" applyBorder="1">
      <alignment vertical="top" wrapText="1"/>
    </xf>
    <xf numFmtId="6" fontId="3" fillId="0" borderId="1" xfId="0" applyNumberFormat="1" applyFont="1" applyBorder="1" applyAlignment="1"/>
    <xf numFmtId="164" fontId="1" fillId="0" borderId="1" xfId="0" applyNumberFormat="1" applyFont="1" applyBorder="1">
      <alignment vertical="top" wrapText="1"/>
    </xf>
    <xf numFmtId="20" fontId="1" fillId="0" borderId="1" xfId="0" applyNumberFormat="1" applyFont="1" applyBorder="1">
      <alignment vertical="top" wrapText="1"/>
    </xf>
    <xf numFmtId="0" fontId="1" fillId="0" borderId="1" xfId="0" applyFont="1" applyBorder="1">
      <alignment vertical="top" wrapText="1"/>
    </xf>
    <xf numFmtId="0" fontId="5" fillId="0" borderId="1" xfId="0" applyFont="1" applyBorder="1">
      <alignment vertical="top" wrapText="1"/>
    </xf>
    <xf numFmtId="6" fontId="3" fillId="0" borderId="1" xfId="0" applyNumberFormat="1" applyFont="1" applyBorder="1">
      <alignment vertical="top" wrapText="1"/>
    </xf>
    <xf numFmtId="0" fontId="12" fillId="0" borderId="2" xfId="0" applyFont="1" applyBorder="1">
      <alignment vertical="top" wrapText="1"/>
    </xf>
    <xf numFmtId="0" fontId="12" fillId="0" borderId="2" xfId="0" applyFont="1" applyBorder="1" applyAlignment="1">
      <alignment vertical="top"/>
    </xf>
    <xf numFmtId="14" fontId="4" fillId="0" borderId="2" xfId="0" applyNumberFormat="1" applyFont="1" applyBorder="1" applyAlignment="1">
      <alignment vertical="top"/>
    </xf>
    <xf numFmtId="0" fontId="13" fillId="0" borderId="2" xfId="0" applyFont="1" applyBorder="1" applyAlignment="1">
      <alignment vertical="top"/>
    </xf>
    <xf numFmtId="0" fontId="13" fillId="0" borderId="2" xfId="0" applyFont="1" applyBorder="1">
      <alignment vertical="top" wrapText="1"/>
    </xf>
    <xf numFmtId="0" fontId="14" fillId="0" borderId="0" xfId="0" applyFont="1">
      <alignment vertical="top" wrapText="1"/>
    </xf>
    <xf numFmtId="49" fontId="13" fillId="0" borderId="2" xfId="0" applyNumberFormat="1" applyFont="1" applyBorder="1" applyAlignment="1">
      <alignment vertical="top"/>
    </xf>
    <xf numFmtId="14" fontId="14" fillId="5" borderId="0" xfId="0" applyNumberFormat="1" applyFont="1" applyFill="1">
      <alignment vertical="top" wrapText="1"/>
    </xf>
    <xf numFmtId="0" fontId="4" fillId="0" borderId="2" xfId="0" applyFont="1" applyBorder="1" applyAlignment="1">
      <alignment vertical="top"/>
    </xf>
    <xf numFmtId="0" fontId="0" fillId="0" borderId="0" xfId="0" applyAlignment="1"/>
    <xf numFmtId="0" fontId="17" fillId="0" borderId="0" xfId="0" applyFont="1" applyAlignment="1"/>
    <xf numFmtId="164" fontId="10" fillId="0" borderId="2" xfId="0" applyNumberFormat="1" applyFont="1" applyBorder="1">
      <alignment vertical="top" wrapText="1"/>
    </xf>
    <xf numFmtId="0" fontId="10" fillId="0" borderId="2" xfId="0" applyNumberFormat="1" applyFont="1" applyBorder="1">
      <alignment vertical="top" wrapText="1"/>
    </xf>
    <xf numFmtId="164" fontId="11" fillId="0" borderId="2" xfId="0" applyNumberFormat="1" applyFont="1" applyBorder="1">
      <alignment vertical="top" wrapText="1"/>
    </xf>
    <xf numFmtId="0" fontId="13" fillId="0" borderId="2" xfId="0" applyNumberFormat="1" applyFont="1" applyBorder="1">
      <alignment vertical="top" wrapText="1"/>
    </xf>
    <xf numFmtId="0" fontId="11" fillId="0" borderId="2" xfId="0" applyFont="1" applyBorder="1">
      <alignment vertical="top" wrapText="1"/>
    </xf>
    <xf numFmtId="0" fontId="11" fillId="0" borderId="2" xfId="0" applyNumberFormat="1" applyFont="1" applyBorder="1">
      <alignment vertical="top" wrapText="1"/>
    </xf>
    <xf numFmtId="0" fontId="11" fillId="0" borderId="2" xfId="0" applyNumberFormat="1" applyFont="1" applyFill="1" applyBorder="1">
      <alignment vertical="top" wrapText="1"/>
    </xf>
    <xf numFmtId="0" fontId="10" fillId="0" borderId="2" xfId="0" applyFont="1" applyFill="1" applyBorder="1">
      <alignment vertical="top" wrapText="1"/>
    </xf>
    <xf numFmtId="1" fontId="18" fillId="0" borderId="2" xfId="0" applyNumberFormat="1" applyFont="1" applyBorder="1">
      <alignment vertical="top" wrapText="1"/>
    </xf>
    <xf numFmtId="0" fontId="19" fillId="0" borderId="2" xfId="0" applyNumberFormat="1" applyFont="1" applyBorder="1">
      <alignment vertical="top" wrapText="1"/>
    </xf>
    <xf numFmtId="0" fontId="11" fillId="0" borderId="2" xfId="0" applyFont="1" applyFill="1" applyBorder="1">
      <alignment vertical="top" wrapText="1"/>
    </xf>
    <xf numFmtId="14" fontId="11" fillId="5" borderId="2" xfId="0" applyNumberFormat="1" applyFont="1" applyFill="1" applyBorder="1">
      <alignment vertical="top" wrapText="1"/>
    </xf>
    <xf numFmtId="1" fontId="11" fillId="0" borderId="2" xfId="0" applyNumberFormat="1" applyFont="1" applyBorder="1">
      <alignment vertical="top" wrapText="1"/>
    </xf>
    <xf numFmtId="1" fontId="13" fillId="0" borderId="2" xfId="0" applyNumberFormat="1" applyFont="1" applyBorder="1">
      <alignment vertical="top" wrapText="1"/>
    </xf>
    <xf numFmtId="164" fontId="20" fillId="0" borderId="2" xfId="0" applyNumberFormat="1" applyFont="1" applyBorder="1">
      <alignment vertical="top" wrapText="1"/>
    </xf>
    <xf numFmtId="0" fontId="20" fillId="0" borderId="2" xfId="0" applyFont="1" applyBorder="1">
      <alignment vertical="top" wrapText="1"/>
    </xf>
    <xf numFmtId="0" fontId="20" fillId="0" borderId="2" xfId="0" applyNumberFormat="1" applyFont="1" applyBorder="1">
      <alignment vertical="top" wrapText="1"/>
    </xf>
    <xf numFmtId="0" fontId="20" fillId="0" borderId="2" xfId="0" applyFont="1" applyFill="1" applyBorder="1">
      <alignment vertical="top" wrapText="1"/>
    </xf>
    <xf numFmtId="0" fontId="3" fillId="0" borderId="1" xfId="0" applyFont="1" applyBorder="1" applyAlignment="1">
      <alignment horizontal="right" vertical="top" wrapText="1"/>
    </xf>
    <xf numFmtId="0" fontId="1" fillId="0" borderId="1" xfId="0" applyFont="1" applyBorder="1" applyAlignment="1">
      <alignment horizontal="right" vertical="top" wrapText="1"/>
    </xf>
    <xf numFmtId="6" fontId="1" fillId="0" borderId="1" xfId="0" applyNumberFormat="1" applyFont="1" applyBorder="1" applyAlignment="1">
      <alignment horizontal="right" vertical="top" wrapText="1"/>
    </xf>
    <xf numFmtId="0" fontId="21" fillId="0" borderId="0" xfId="0" applyFont="1">
      <alignment vertical="top" wrapText="1"/>
    </xf>
    <xf numFmtId="0" fontId="22" fillId="0" borderId="0" xfId="0" applyFont="1">
      <alignment vertical="top" wrapText="1"/>
    </xf>
    <xf numFmtId="0" fontId="23" fillId="0" borderId="1" xfId="0" applyFont="1" applyBorder="1" applyAlignment="1">
      <alignment vertical="top"/>
    </xf>
    <xf numFmtId="0" fontId="24" fillId="0" borderId="1" xfId="0" applyFont="1" applyBorder="1">
      <alignment vertical="top" wrapText="1"/>
    </xf>
    <xf numFmtId="0" fontId="24" fillId="0" borderId="1" xfId="0" applyFont="1" applyBorder="1" applyAlignment="1"/>
    <xf numFmtId="164" fontId="25" fillId="0" borderId="2" xfId="0" applyNumberFormat="1" applyFont="1" applyBorder="1">
      <alignment vertical="top" wrapText="1"/>
    </xf>
    <xf numFmtId="1" fontId="25" fillId="0" borderId="2" xfId="0" applyNumberFormat="1" applyFont="1" applyBorder="1">
      <alignment vertical="top" wrapText="1"/>
    </xf>
    <xf numFmtId="0" fontId="25" fillId="0" borderId="2" xfId="0" applyNumberFormat="1" applyFont="1" applyBorder="1">
      <alignment vertical="top" wrapText="1"/>
    </xf>
    <xf numFmtId="0" fontId="25" fillId="0" borderId="2" xfId="0" applyFont="1" applyFill="1" applyBorder="1">
      <alignment vertical="top" wrapText="1"/>
    </xf>
    <xf numFmtId="0" fontId="25" fillId="0" borderId="2" xfId="0" applyFont="1" applyBorder="1">
      <alignment vertical="top" wrapText="1"/>
    </xf>
    <xf numFmtId="0" fontId="11" fillId="0" borderId="2" xfId="0" applyFont="1" applyBorder="1" applyAlignment="1"/>
    <xf numFmtId="0" fontId="27" fillId="0" borderId="2" xfId="0" applyFont="1" applyBorder="1">
      <alignment vertical="top" wrapText="1"/>
    </xf>
    <xf numFmtId="0" fontId="28" fillId="3" borderId="2" xfId="0" applyFont="1" applyFill="1" applyBorder="1">
      <alignment vertical="top" wrapText="1"/>
    </xf>
    <xf numFmtId="0" fontId="28" fillId="2" borderId="2" xfId="0" applyFont="1" applyFill="1" applyBorder="1">
      <alignment vertical="top" wrapText="1"/>
    </xf>
    <xf numFmtId="0" fontId="28" fillId="4" borderId="2" xfId="0" applyFont="1" applyFill="1" applyBorder="1">
      <alignment vertical="top" wrapText="1"/>
    </xf>
    <xf numFmtId="0" fontId="13" fillId="7" borderId="0" xfId="0" applyFont="1" applyFill="1">
      <alignment vertical="top" wrapText="1"/>
    </xf>
    <xf numFmtId="0" fontId="29" fillId="7" borderId="0" xfId="0" applyFont="1" applyFill="1">
      <alignment vertical="top" wrapText="1"/>
    </xf>
    <xf numFmtId="0" fontId="28" fillId="0" borderId="0" xfId="0" applyFont="1">
      <alignment vertical="top" wrapText="1"/>
    </xf>
    <xf numFmtId="0" fontId="11" fillId="6" borderId="2" xfId="0" applyNumberFormat="1" applyFont="1" applyFill="1" applyBorder="1">
      <alignment vertical="top" wrapText="1"/>
    </xf>
    <xf numFmtId="0" fontId="30" fillId="0" borderId="2" xfId="0" applyNumberFormat="1" applyFont="1" applyBorder="1">
      <alignment vertical="top" wrapText="1"/>
    </xf>
    <xf numFmtId="0" fontId="13" fillId="0" borderId="2" xfId="0" applyFont="1" applyFill="1" applyBorder="1">
      <alignment vertical="top" wrapText="1"/>
    </xf>
    <xf numFmtId="0" fontId="13" fillId="0" borderId="2" xfId="0" applyNumberFormat="1" applyFont="1" applyFill="1" applyBorder="1">
      <alignment vertical="top" wrapText="1"/>
    </xf>
    <xf numFmtId="0" fontId="20" fillId="0" borderId="2" xfId="0" applyNumberFormat="1" applyFont="1" applyFill="1" applyBorder="1">
      <alignment vertical="top" wrapText="1"/>
    </xf>
    <xf numFmtId="0" fontId="31" fillId="0" borderId="2" xfId="0" applyNumberFormat="1" applyFont="1" applyBorder="1">
      <alignment vertical="top"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808080"/>
      <rgbColor rgb="FF0066C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8"/>
  <sheetViews>
    <sheetView showGridLines="0" topLeftCell="B1" workbookViewId="0">
      <pane ySplit="1" topLeftCell="A41" activePane="bottomLeft" state="frozen"/>
      <selection pane="bottomLeft" activeCell="F58" sqref="F58"/>
    </sheetView>
  </sheetViews>
  <sheetFormatPr defaultColWidth="6.59765625" defaultRowHeight="12.75" customHeight="1" x14ac:dyDescent="0.3"/>
  <cols>
    <col min="1" max="1" width="12" style="31" bestFit="1" customWidth="1"/>
    <col min="2" max="2" width="13" style="34" bestFit="1" customWidth="1"/>
    <col min="3" max="3" width="47.19921875" style="34" customWidth="1"/>
    <col min="4" max="4" width="14.3984375" style="34" bestFit="1" customWidth="1"/>
    <col min="5" max="5" width="26.06640625" style="34" bestFit="1" customWidth="1"/>
    <col min="6" max="6" width="11.19921875" style="35" bestFit="1" customWidth="1"/>
    <col min="7" max="7" width="7.9296875" style="34" bestFit="1" customWidth="1"/>
    <col min="8" max="256" width="6.59765625" style="34" customWidth="1"/>
    <col min="257" max="16384" width="6.59765625" style="33"/>
  </cols>
  <sheetData>
    <row r="1" spans="1:256" s="8" customFormat="1" ht="12.75" customHeight="1" x14ac:dyDescent="0.3">
      <c r="A1" s="29" t="s">
        <v>23</v>
      </c>
      <c r="B1" s="8" t="s">
        <v>10</v>
      </c>
      <c r="C1" s="30" t="s">
        <v>0</v>
      </c>
      <c r="D1" s="30" t="s">
        <v>11</v>
      </c>
      <c r="E1" s="30" t="s">
        <v>12</v>
      </c>
      <c r="F1" s="36" t="s">
        <v>13</v>
      </c>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2.75" customHeight="1" x14ac:dyDescent="0.3">
      <c r="B2" s="37"/>
      <c r="C2" s="32" t="s">
        <v>1</v>
      </c>
      <c r="D2" s="33" t="s">
        <v>169</v>
      </c>
      <c r="E2" s="38"/>
      <c r="F2" s="39" t="s">
        <v>14</v>
      </c>
      <c r="G2" s="40">
        <f>DATE(2024,3,23)</f>
        <v>45374</v>
      </c>
    </row>
    <row r="3" spans="1:256" ht="12.75" customHeight="1" x14ac:dyDescent="0.3">
      <c r="B3" s="41"/>
      <c r="C3" s="35" t="s">
        <v>3</v>
      </c>
      <c r="D3" s="33" t="s">
        <v>183</v>
      </c>
      <c r="E3" s="33" t="s">
        <v>169</v>
      </c>
      <c r="F3" s="39"/>
    </row>
    <row r="4" spans="1:256" ht="12.75" customHeight="1" x14ac:dyDescent="0.3">
      <c r="A4" s="31">
        <f>($G$2-168)</f>
        <v>45206</v>
      </c>
      <c r="B4" s="41" t="s">
        <v>167</v>
      </c>
      <c r="C4" s="35" t="s">
        <v>166</v>
      </c>
      <c r="D4" s="33" t="s">
        <v>54</v>
      </c>
      <c r="F4" s="39"/>
    </row>
    <row r="5" spans="1:256" ht="12.75" customHeight="1" x14ac:dyDescent="0.3">
      <c r="B5" s="41"/>
      <c r="C5" s="71" t="s">
        <v>21</v>
      </c>
      <c r="D5" s="33"/>
      <c r="E5" s="32" t="s">
        <v>184</v>
      </c>
      <c r="F5" s="39"/>
    </row>
    <row r="6" spans="1:256" ht="12.75" customHeight="1" x14ac:dyDescent="0.3">
      <c r="B6" s="33"/>
      <c r="C6" s="72" t="s">
        <v>165</v>
      </c>
      <c r="D6" s="45" t="s">
        <v>16</v>
      </c>
      <c r="F6" s="39" t="s">
        <v>173</v>
      </c>
    </row>
    <row r="7" spans="1:256" ht="12.75" customHeight="1" x14ac:dyDescent="0.3">
      <c r="B7" s="33"/>
      <c r="C7" s="72" t="s">
        <v>171</v>
      </c>
      <c r="D7" s="45" t="s">
        <v>172</v>
      </c>
      <c r="F7" s="39" t="s">
        <v>173</v>
      </c>
    </row>
    <row r="8" spans="1:256" s="44" customFormat="1" ht="12.75" customHeight="1" x14ac:dyDescent="0.3">
      <c r="A8" s="43"/>
      <c r="C8" s="32" t="s">
        <v>160</v>
      </c>
      <c r="D8" s="32"/>
      <c r="E8" s="32"/>
      <c r="F8" s="46"/>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44" customFormat="1" ht="12.75" customHeight="1" x14ac:dyDescent="0.3">
      <c r="A9" s="43"/>
      <c r="C9" s="32" t="s">
        <v>228</v>
      </c>
      <c r="D9" s="32"/>
      <c r="E9" s="32"/>
      <c r="F9" s="70"/>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ht="12.75" customHeight="1" x14ac:dyDescent="0.3">
      <c r="A10" s="31">
        <f>($G$2-21)</f>
        <v>45353</v>
      </c>
      <c r="B10" s="34" t="s">
        <v>15</v>
      </c>
      <c r="C10" s="32" t="s">
        <v>46</v>
      </c>
      <c r="D10" s="69" t="s">
        <v>55</v>
      </c>
      <c r="E10" s="32"/>
      <c r="F10" s="39"/>
    </row>
    <row r="11" spans="1:256" ht="12.75" customHeight="1" x14ac:dyDescent="0.3">
      <c r="B11" s="41"/>
      <c r="C11" s="32" t="s">
        <v>47</v>
      </c>
      <c r="D11" s="32" t="s">
        <v>2</v>
      </c>
      <c r="E11" s="32"/>
      <c r="F11" s="39"/>
    </row>
    <row r="12" spans="1:256" ht="12.75" customHeight="1" x14ac:dyDescent="0.3">
      <c r="B12" s="41"/>
      <c r="C12" s="57" t="s">
        <v>39</v>
      </c>
      <c r="D12" s="56" t="s">
        <v>188</v>
      </c>
      <c r="F12" s="39"/>
    </row>
    <row r="13" spans="1:256" ht="12.75" customHeight="1" x14ac:dyDescent="0.3">
      <c r="B13" s="41"/>
      <c r="C13" s="32" t="s">
        <v>186</v>
      </c>
      <c r="D13" s="34" t="s">
        <v>232</v>
      </c>
      <c r="E13" s="33"/>
      <c r="F13" s="39"/>
    </row>
    <row r="14" spans="1:256" ht="12.75" customHeight="1" x14ac:dyDescent="0.3">
      <c r="B14" s="41"/>
      <c r="C14" s="34" t="s">
        <v>229</v>
      </c>
      <c r="D14" s="34" t="s">
        <v>183</v>
      </c>
      <c r="E14" s="33" t="s">
        <v>56</v>
      </c>
      <c r="F14" s="39"/>
    </row>
    <row r="15" spans="1:256" ht="12.75" customHeight="1" x14ac:dyDescent="0.3">
      <c r="B15" s="41"/>
      <c r="C15" s="34" t="s">
        <v>142</v>
      </c>
      <c r="D15" s="34" t="s">
        <v>183</v>
      </c>
      <c r="E15" s="33"/>
      <c r="F15" s="39"/>
    </row>
    <row r="16" spans="1:256" ht="12.75" customHeight="1" x14ac:dyDescent="0.3">
      <c r="B16" s="41"/>
      <c r="C16" s="34" t="s">
        <v>143</v>
      </c>
      <c r="D16" s="34" t="s">
        <v>183</v>
      </c>
      <c r="E16" s="33"/>
      <c r="F16" s="39"/>
    </row>
    <row r="17" spans="1:6" ht="12.75" customHeight="1" x14ac:dyDescent="0.3">
      <c r="B17" s="41"/>
      <c r="C17" s="34" t="s">
        <v>144</v>
      </c>
      <c r="D17" s="34" t="s">
        <v>183</v>
      </c>
      <c r="E17" s="33"/>
      <c r="F17" s="39"/>
    </row>
    <row r="18" spans="1:6" ht="12.75" customHeight="1" x14ac:dyDescent="0.25">
      <c r="B18" s="33"/>
      <c r="C18" s="34" t="s">
        <v>58</v>
      </c>
      <c r="D18" s="34" t="s">
        <v>55</v>
      </c>
      <c r="E18" s="60" t="s">
        <v>187</v>
      </c>
      <c r="F18" s="39"/>
    </row>
    <row r="19" spans="1:6" ht="12.75" customHeight="1" x14ac:dyDescent="0.3">
      <c r="B19" s="33"/>
      <c r="C19" s="32" t="s">
        <v>227</v>
      </c>
      <c r="D19" s="33" t="s">
        <v>183</v>
      </c>
      <c r="F19" s="39"/>
    </row>
    <row r="20" spans="1:6" ht="39.75" customHeight="1" x14ac:dyDescent="0.3">
      <c r="B20" s="41"/>
      <c r="C20" s="34" t="s">
        <v>185</v>
      </c>
      <c r="D20" s="34" t="s">
        <v>137</v>
      </c>
      <c r="E20" s="33" t="s">
        <v>222</v>
      </c>
      <c r="F20" s="39"/>
    </row>
    <row r="21" spans="1:6" ht="12.75" customHeight="1" x14ac:dyDescent="0.3">
      <c r="B21" s="41"/>
      <c r="C21" s="35" t="s">
        <v>17</v>
      </c>
      <c r="E21" s="33" t="s">
        <v>55</v>
      </c>
      <c r="F21" s="39"/>
    </row>
    <row r="22" spans="1:6" ht="12.75" customHeight="1" x14ac:dyDescent="0.3">
      <c r="B22" s="41"/>
      <c r="C22" s="35" t="s">
        <v>18</v>
      </c>
      <c r="E22" s="33" t="s">
        <v>55</v>
      </c>
      <c r="F22" s="39"/>
    </row>
    <row r="23" spans="1:6" ht="12.75" customHeight="1" x14ac:dyDescent="0.3">
      <c r="B23" s="41"/>
      <c r="C23" s="34" t="s">
        <v>221</v>
      </c>
      <c r="D23" s="33" t="s">
        <v>55</v>
      </c>
      <c r="E23" s="42"/>
      <c r="F23" s="39"/>
    </row>
    <row r="24" spans="1:6" ht="12.75" customHeight="1" x14ac:dyDescent="0.3">
      <c r="A24" s="31">
        <f>($G$2-7)</f>
        <v>45367</v>
      </c>
      <c r="B24" s="41" t="s">
        <v>145</v>
      </c>
      <c r="C24" s="34" t="s">
        <v>146</v>
      </c>
      <c r="D24" s="33" t="s">
        <v>183</v>
      </c>
      <c r="E24" s="42"/>
      <c r="F24" s="39"/>
    </row>
    <row r="25" spans="1:6" ht="12.75" customHeight="1" x14ac:dyDescent="0.3">
      <c r="A25" s="31">
        <v>44279</v>
      </c>
      <c r="B25" s="41" t="s">
        <v>225</v>
      </c>
      <c r="C25" s="34" t="s">
        <v>82</v>
      </c>
      <c r="D25" s="33" t="s">
        <v>183</v>
      </c>
      <c r="E25" s="42"/>
      <c r="F25" s="39"/>
    </row>
    <row r="26" spans="1:6" ht="12.75" customHeight="1" x14ac:dyDescent="0.3">
      <c r="A26" s="31">
        <f>($G$2-1)</f>
        <v>45373</v>
      </c>
      <c r="B26" s="34" t="s">
        <v>60</v>
      </c>
      <c r="C26" s="32" t="s">
        <v>40</v>
      </c>
      <c r="D26" s="32" t="s">
        <v>2</v>
      </c>
      <c r="E26" s="33"/>
      <c r="F26" s="39"/>
    </row>
    <row r="27" spans="1:6" ht="12.75" customHeight="1" x14ac:dyDescent="0.3">
      <c r="B27" s="33"/>
      <c r="C27" s="32" t="s">
        <v>48</v>
      </c>
      <c r="D27" s="22" t="s">
        <v>2</v>
      </c>
      <c r="E27" s="33"/>
      <c r="F27" s="39"/>
    </row>
    <row r="28" spans="1:6" ht="12.75" customHeight="1" x14ac:dyDescent="0.3">
      <c r="B28" s="33"/>
      <c r="C28" s="32" t="s">
        <v>49</v>
      </c>
      <c r="D28" s="22" t="s">
        <v>2</v>
      </c>
      <c r="E28" s="33"/>
      <c r="F28" s="39"/>
    </row>
    <row r="29" spans="1:6" ht="12.75" customHeight="1" x14ac:dyDescent="0.3">
      <c r="B29" s="41"/>
      <c r="C29" s="32" t="s">
        <v>41</v>
      </c>
      <c r="D29" s="22" t="s">
        <v>2</v>
      </c>
      <c r="E29" s="33"/>
      <c r="F29" s="39"/>
    </row>
    <row r="30" spans="1:6" ht="12.75" customHeight="1" x14ac:dyDescent="0.3">
      <c r="B30" s="41"/>
      <c r="C30" s="73" t="s">
        <v>19</v>
      </c>
      <c r="D30" s="73" t="s">
        <v>183</v>
      </c>
      <c r="E30" s="33"/>
      <c r="F30" s="39"/>
    </row>
    <row r="31" spans="1:6" ht="12.75" customHeight="1" x14ac:dyDescent="0.3">
      <c r="B31" s="41"/>
      <c r="C31" s="73" t="s">
        <v>83</v>
      </c>
      <c r="D31" s="73" t="s">
        <v>183</v>
      </c>
      <c r="E31" s="33"/>
      <c r="F31" s="39"/>
    </row>
    <row r="32" spans="1:6" ht="12.75" customHeight="1" x14ac:dyDescent="0.3">
      <c r="B32" s="41"/>
      <c r="C32" s="32" t="s">
        <v>189</v>
      </c>
      <c r="D32" s="32" t="s">
        <v>56</v>
      </c>
      <c r="E32" s="33"/>
      <c r="F32" s="39"/>
    </row>
    <row r="33" spans="1:256" ht="12.75" customHeight="1" x14ac:dyDescent="0.3">
      <c r="A33" s="31">
        <f>($G$2-0)</f>
        <v>45374</v>
      </c>
      <c r="B33" s="34" t="s">
        <v>59</v>
      </c>
      <c r="C33" s="34" t="s">
        <v>84</v>
      </c>
      <c r="D33" s="34" t="s">
        <v>219</v>
      </c>
      <c r="E33" s="33"/>
      <c r="F33" s="39"/>
    </row>
    <row r="34" spans="1:256" ht="12.75" customHeight="1" x14ac:dyDescent="0.3">
      <c r="B34" s="33"/>
      <c r="C34" s="32" t="s">
        <v>4</v>
      </c>
      <c r="D34" s="22" t="s">
        <v>2</v>
      </c>
      <c r="E34" s="33"/>
      <c r="F34" s="39"/>
    </row>
    <row r="35" spans="1:256" s="59" customFormat="1" ht="12.75" customHeight="1" x14ac:dyDescent="0.3">
      <c r="A35" s="55"/>
      <c r="B35" s="56"/>
      <c r="C35" s="32" t="s">
        <v>162</v>
      </c>
      <c r="D35" s="57"/>
      <c r="E35" s="32" t="s">
        <v>220</v>
      </c>
      <c r="F35" s="58"/>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12.75" customHeight="1" x14ac:dyDescent="0.3">
      <c r="B36" s="41"/>
      <c r="C36" s="34" t="s">
        <v>85</v>
      </c>
      <c r="D36" s="34" t="s">
        <v>169</v>
      </c>
      <c r="E36" s="33" t="s">
        <v>55</v>
      </c>
      <c r="F36" s="39"/>
    </row>
    <row r="37" spans="1:256" ht="12.75" customHeight="1" x14ac:dyDescent="0.3">
      <c r="B37" s="33"/>
      <c r="C37" s="34" t="s">
        <v>87</v>
      </c>
      <c r="E37" s="33"/>
      <c r="F37" s="39"/>
    </row>
    <row r="38" spans="1:256" ht="12.75" customHeight="1" x14ac:dyDescent="0.3">
      <c r="B38" s="33"/>
      <c r="C38" s="34" t="s">
        <v>86</v>
      </c>
      <c r="D38" s="33" t="s">
        <v>223</v>
      </c>
      <c r="E38" s="33"/>
      <c r="F38" s="39"/>
    </row>
    <row r="39" spans="1:256" ht="12.75" customHeight="1" x14ac:dyDescent="0.3">
      <c r="B39" s="33"/>
      <c r="C39" s="32" t="s">
        <v>161</v>
      </c>
      <c r="D39" s="33"/>
      <c r="E39" s="33"/>
      <c r="F39" s="39"/>
    </row>
    <row r="40" spans="1:256" ht="12.75" customHeight="1" x14ac:dyDescent="0.3">
      <c r="B40" s="33"/>
      <c r="C40" s="32" t="s">
        <v>20</v>
      </c>
      <c r="D40" s="32" t="s">
        <v>56</v>
      </c>
      <c r="E40" s="33"/>
      <c r="F40" s="39"/>
    </row>
    <row r="41" spans="1:256" ht="12.75" customHeight="1" x14ac:dyDescent="0.3">
      <c r="B41" s="33"/>
      <c r="C41" s="32" t="s">
        <v>163</v>
      </c>
      <c r="E41" s="33"/>
      <c r="F41" s="39"/>
    </row>
    <row r="42" spans="1:256" ht="12.75" customHeight="1" x14ac:dyDescent="0.3">
      <c r="B42" s="33"/>
      <c r="C42" s="32" t="s">
        <v>164</v>
      </c>
      <c r="E42" s="33"/>
      <c r="F42" s="39"/>
    </row>
    <row r="43" spans="1:256" ht="12.75" customHeight="1" x14ac:dyDescent="0.3">
      <c r="B43" s="33"/>
      <c r="C43" s="34" t="s">
        <v>42</v>
      </c>
      <c r="E43" s="34" t="s">
        <v>9</v>
      </c>
      <c r="F43" s="39"/>
    </row>
    <row r="44" spans="1:256" ht="12.75" customHeight="1" x14ac:dyDescent="0.3">
      <c r="B44" s="33"/>
      <c r="C44" s="34" t="s">
        <v>147</v>
      </c>
      <c r="D44" s="34" t="s">
        <v>183</v>
      </c>
      <c r="F44" s="39"/>
    </row>
    <row r="45" spans="1:256" ht="12.75" customHeight="1" x14ac:dyDescent="0.3">
      <c r="B45" s="33"/>
      <c r="C45" s="34" t="s">
        <v>138</v>
      </c>
      <c r="D45" s="34" t="s">
        <v>183</v>
      </c>
      <c r="F45" s="39"/>
    </row>
    <row r="46" spans="1:256" ht="12.75" customHeight="1" x14ac:dyDescent="0.3">
      <c r="B46" s="33"/>
      <c r="C46" s="68" t="s">
        <v>199</v>
      </c>
      <c r="D46" s="34" t="s">
        <v>188</v>
      </c>
      <c r="F46" s="39"/>
    </row>
    <row r="47" spans="1:256" ht="12.75" customHeight="1" x14ac:dyDescent="0.3">
      <c r="B47" s="33"/>
      <c r="C47" s="34" t="s">
        <v>179</v>
      </c>
      <c r="F47" s="39"/>
    </row>
    <row r="48" spans="1:256" ht="12.75" customHeight="1" x14ac:dyDescent="0.3">
      <c r="B48" s="33"/>
      <c r="C48" s="34" t="s">
        <v>190</v>
      </c>
      <c r="F48" s="39"/>
    </row>
    <row r="49" spans="1:6" ht="12.75" customHeight="1" x14ac:dyDescent="0.3">
      <c r="B49" s="33"/>
      <c r="C49" s="73" t="s">
        <v>45</v>
      </c>
      <c r="D49" s="34" t="s">
        <v>178</v>
      </c>
      <c r="F49" s="39"/>
    </row>
    <row r="50" spans="1:6" ht="12.75" customHeight="1" x14ac:dyDescent="0.3">
      <c r="B50" s="33"/>
      <c r="C50" s="34" t="s">
        <v>88</v>
      </c>
      <c r="D50" s="34" t="s">
        <v>56</v>
      </c>
      <c r="F50" s="39"/>
    </row>
    <row r="51" spans="1:6" ht="12.75" customHeight="1" x14ac:dyDescent="0.3">
      <c r="B51" s="34" t="s">
        <v>168</v>
      </c>
      <c r="C51" s="34" t="s">
        <v>180</v>
      </c>
      <c r="D51" s="34" t="s">
        <v>2</v>
      </c>
      <c r="E51" s="33"/>
      <c r="F51" s="39"/>
    </row>
    <row r="52" spans="1:6" ht="12.75" customHeight="1" x14ac:dyDescent="0.3">
      <c r="B52" s="33"/>
      <c r="C52" s="34" t="s">
        <v>44</v>
      </c>
      <c r="E52" s="33" t="s">
        <v>9</v>
      </c>
      <c r="F52" s="39"/>
    </row>
    <row r="53" spans="1:6" ht="12.75" customHeight="1" x14ac:dyDescent="0.3">
      <c r="B53" s="33"/>
      <c r="C53" s="34" t="s">
        <v>43</v>
      </c>
      <c r="E53" s="33" t="s">
        <v>9</v>
      </c>
      <c r="F53" s="39"/>
    </row>
    <row r="54" spans="1:6" ht="12.75" customHeight="1" x14ac:dyDescent="0.3">
      <c r="A54" s="31">
        <f>($G$2+1)</f>
        <v>45375</v>
      </c>
      <c r="B54" s="34" t="s">
        <v>5</v>
      </c>
      <c r="C54" s="34" t="s">
        <v>181</v>
      </c>
      <c r="D54" s="33" t="s">
        <v>2</v>
      </c>
      <c r="E54" s="33"/>
      <c r="F54" s="39"/>
    </row>
    <row r="55" spans="1:6" ht="12.75" customHeight="1" x14ac:dyDescent="0.3">
      <c r="A55" s="31">
        <f>($G$2+2)</f>
        <v>45376</v>
      </c>
      <c r="B55" s="34" t="s">
        <v>7</v>
      </c>
      <c r="C55" s="32" t="s">
        <v>93</v>
      </c>
      <c r="D55" s="22" t="s">
        <v>2</v>
      </c>
      <c r="E55" s="33"/>
      <c r="F55" s="39"/>
    </row>
    <row r="56" spans="1:6" ht="12.75" customHeight="1" x14ac:dyDescent="0.3">
      <c r="B56" s="33"/>
      <c r="C56" s="32" t="s">
        <v>8</v>
      </c>
      <c r="D56" s="22" t="s">
        <v>2</v>
      </c>
      <c r="E56" s="33"/>
      <c r="F56" s="39"/>
    </row>
    <row r="57" spans="1:6" ht="12.75" customHeight="1" x14ac:dyDescent="0.3">
      <c r="A57" s="31">
        <v>44657</v>
      </c>
      <c r="B57" s="33" t="s">
        <v>226</v>
      </c>
      <c r="C57" s="33" t="s">
        <v>6</v>
      </c>
      <c r="D57" s="32" t="s">
        <v>183</v>
      </c>
      <c r="E57" s="33"/>
      <c r="F57" s="39"/>
    </row>
    <row r="58" spans="1:6" ht="12.75" customHeight="1" x14ac:dyDescent="0.3">
      <c r="B58" s="33"/>
      <c r="C58" s="33"/>
      <c r="D58" s="33"/>
      <c r="E58" s="33"/>
      <c r="F58" s="39"/>
    </row>
  </sheetData>
  <autoFilter ref="B1:IV56" xr:uid="{00000000-0009-0000-0000-000000000000}"/>
  <pageMargins left="0.74803149606299213" right="0.74803149606299213" top="0.98425196850393704" bottom="0.98425196850393704" header="0.51181102362204722" footer="0.51181102362204722"/>
  <pageSetup scale="60" orientation="landscape" r:id="rId1"/>
  <headerFooter>
    <oddHeader>&amp;C&amp;"Calibri,Regular"&amp;11&amp;K000000Appendix 1</oddHeader>
    <oddFooter>&amp;L&amp;"Helvetica,Regular"&amp;12&amp;K000000&amp;P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topLeftCell="A33" workbookViewId="0">
      <selection activeCell="C40" sqref="C40"/>
    </sheetView>
  </sheetViews>
  <sheetFormatPr defaultColWidth="8.73046875" defaultRowHeight="15" x14ac:dyDescent="0.3"/>
  <cols>
    <col min="1" max="1" width="9.46484375" style="27" customWidth="1"/>
    <col min="2" max="2" width="10.3984375" style="27" bestFit="1" customWidth="1"/>
    <col min="3" max="3" width="45.33203125" style="27" customWidth="1"/>
    <col min="4" max="4" width="13.19921875" style="27" bestFit="1" customWidth="1"/>
    <col min="5" max="5" width="16.73046875" style="27" bestFit="1" customWidth="1"/>
    <col min="6" max="6" width="9.59765625" style="27" customWidth="1"/>
    <col min="7" max="16384" width="8.73046875" style="27"/>
  </cols>
  <sheetData>
    <row r="1" spans="1:6" ht="26" x14ac:dyDescent="0.3">
      <c r="A1" s="18" t="s">
        <v>136</v>
      </c>
      <c r="B1" s="19" t="s">
        <v>94</v>
      </c>
      <c r="C1" s="18" t="s">
        <v>0</v>
      </c>
      <c r="D1" s="19" t="s">
        <v>95</v>
      </c>
      <c r="E1" s="19" t="s">
        <v>96</v>
      </c>
      <c r="F1" s="23"/>
    </row>
    <row r="2" spans="1:6" x14ac:dyDescent="0.3">
      <c r="A2" s="20">
        <f>(F3-728)</f>
        <v>44646</v>
      </c>
      <c r="B2" s="24" t="s">
        <v>97</v>
      </c>
      <c r="C2" s="22" t="s">
        <v>98</v>
      </c>
      <c r="D2" s="21" t="s">
        <v>169</v>
      </c>
      <c r="E2" s="21" t="s">
        <v>22</v>
      </c>
      <c r="F2" s="23"/>
    </row>
    <row r="3" spans="1:6" x14ac:dyDescent="0.3">
      <c r="A3" s="20">
        <f>(F3-154)</f>
        <v>45220</v>
      </c>
      <c r="B3" s="24" t="s">
        <v>99</v>
      </c>
      <c r="C3" s="22" t="s">
        <v>100</v>
      </c>
      <c r="D3" s="21" t="s">
        <v>182</v>
      </c>
      <c r="E3" s="21" t="s">
        <v>101</v>
      </c>
      <c r="F3" s="25">
        <f>DATE(2024,3,23)</f>
        <v>45374</v>
      </c>
    </row>
    <row r="4" spans="1:6" x14ac:dyDescent="0.3">
      <c r="A4" s="20">
        <f>($F$3-140)</f>
        <v>45234</v>
      </c>
      <c r="B4" s="24" t="s">
        <v>148</v>
      </c>
      <c r="C4" s="22" t="s">
        <v>107</v>
      </c>
      <c r="D4" s="21" t="s">
        <v>16</v>
      </c>
      <c r="E4" s="21" t="s">
        <v>108</v>
      </c>
      <c r="F4" s="23"/>
    </row>
    <row r="5" spans="1:6" ht="50" x14ac:dyDescent="0.3">
      <c r="A5" s="20">
        <f>($F$3-126)</f>
        <v>45248</v>
      </c>
      <c r="B5" s="24" t="s">
        <v>149</v>
      </c>
      <c r="C5" s="22" t="s">
        <v>203</v>
      </c>
      <c r="D5" s="21" t="s">
        <v>204</v>
      </c>
      <c r="E5" s="21" t="s">
        <v>108</v>
      </c>
      <c r="F5" s="23"/>
    </row>
    <row r="6" spans="1:6" x14ac:dyDescent="0.3">
      <c r="A6" s="20">
        <f>($F$3-126)</f>
        <v>45248</v>
      </c>
      <c r="B6" s="24" t="s">
        <v>149</v>
      </c>
      <c r="C6" s="22" t="s">
        <v>205</v>
      </c>
      <c r="D6" s="21" t="s">
        <v>16</v>
      </c>
      <c r="E6" s="21" t="s">
        <v>108</v>
      </c>
      <c r="F6" s="23"/>
    </row>
    <row r="7" spans="1:6" x14ac:dyDescent="0.3">
      <c r="A7" s="20">
        <f>($F$3-119)</f>
        <v>45255</v>
      </c>
      <c r="B7" s="24" t="s">
        <v>102</v>
      </c>
      <c r="C7" s="22" t="s">
        <v>103</v>
      </c>
      <c r="D7" s="21" t="s">
        <v>191</v>
      </c>
      <c r="E7" s="21" t="s">
        <v>104</v>
      </c>
      <c r="F7" s="23"/>
    </row>
    <row r="8" spans="1:6" x14ac:dyDescent="0.3">
      <c r="A8" s="20">
        <f>($F$3-119)</f>
        <v>45255</v>
      </c>
      <c r="B8" s="24" t="s">
        <v>102</v>
      </c>
      <c r="C8" s="22" t="s">
        <v>105</v>
      </c>
      <c r="D8" s="21"/>
      <c r="E8" s="21" t="s">
        <v>106</v>
      </c>
      <c r="F8" s="23"/>
    </row>
    <row r="9" spans="1:6" ht="25" x14ac:dyDescent="0.3">
      <c r="A9" s="20">
        <f>($F$3-119)</f>
        <v>45255</v>
      </c>
      <c r="B9" s="24" t="s">
        <v>102</v>
      </c>
      <c r="C9" s="22" t="s">
        <v>206</v>
      </c>
      <c r="D9" s="21" t="s">
        <v>170</v>
      </c>
      <c r="E9" s="21" t="s">
        <v>106</v>
      </c>
      <c r="F9" s="23"/>
    </row>
    <row r="10" spans="1:6" x14ac:dyDescent="0.3">
      <c r="A10" s="20">
        <f>($F$3-98)</f>
        <v>45276</v>
      </c>
      <c r="B10" s="24" t="s">
        <v>109</v>
      </c>
      <c r="C10" s="22" t="s">
        <v>110</v>
      </c>
      <c r="D10" s="21"/>
      <c r="E10" s="21" t="s">
        <v>106</v>
      </c>
      <c r="F10" s="23"/>
    </row>
    <row r="11" spans="1:6" x14ac:dyDescent="0.3">
      <c r="A11" s="20">
        <f>($F$3-91)</f>
        <v>45283</v>
      </c>
      <c r="B11" s="24" t="s">
        <v>111</v>
      </c>
      <c r="C11" s="22" t="s">
        <v>112</v>
      </c>
      <c r="D11" s="21"/>
      <c r="E11" s="21" t="s">
        <v>106</v>
      </c>
      <c r="F11" s="23"/>
    </row>
    <row r="12" spans="1:6" x14ac:dyDescent="0.3">
      <c r="A12" s="20">
        <f>($F$3-91)</f>
        <v>45283</v>
      </c>
      <c r="B12" s="24" t="s">
        <v>111</v>
      </c>
      <c r="C12" s="22" t="s">
        <v>119</v>
      </c>
      <c r="D12" s="21" t="s">
        <v>191</v>
      </c>
      <c r="E12" s="21" t="s">
        <v>108</v>
      </c>
      <c r="F12" s="23"/>
    </row>
    <row r="13" spans="1:6" ht="37.5" x14ac:dyDescent="0.3">
      <c r="A13" s="20">
        <f>($F$3-84)</f>
        <v>45290</v>
      </c>
      <c r="B13" s="24" t="s">
        <v>113</v>
      </c>
      <c r="C13" s="22" t="s">
        <v>231</v>
      </c>
      <c r="D13" s="21" t="s">
        <v>117</v>
      </c>
      <c r="E13" s="21" t="s">
        <v>114</v>
      </c>
      <c r="F13" s="23"/>
    </row>
    <row r="14" spans="1:6" x14ac:dyDescent="0.3">
      <c r="A14" s="20">
        <f>($F$3-84)</f>
        <v>45290</v>
      </c>
      <c r="B14" s="24" t="s">
        <v>113</v>
      </c>
      <c r="C14" s="22" t="s">
        <v>115</v>
      </c>
      <c r="D14" s="21"/>
      <c r="E14" s="21" t="s">
        <v>106</v>
      </c>
      <c r="F14" s="23"/>
    </row>
    <row r="15" spans="1:6" x14ac:dyDescent="0.3">
      <c r="A15" s="20">
        <v>43834</v>
      </c>
      <c r="B15" s="24" t="s">
        <v>113</v>
      </c>
      <c r="C15" s="22" t="s">
        <v>207</v>
      </c>
      <c r="D15" s="21" t="s">
        <v>230</v>
      </c>
      <c r="E15" s="21" t="s">
        <v>208</v>
      </c>
      <c r="F15" s="23"/>
    </row>
    <row r="16" spans="1:6" x14ac:dyDescent="0.3">
      <c r="A16" s="20">
        <f t="shared" ref="A16:A20" si="0">($F$3-77)</f>
        <v>45297</v>
      </c>
      <c r="B16" s="24" t="s">
        <v>116</v>
      </c>
      <c r="C16" s="22" t="s">
        <v>140</v>
      </c>
      <c r="D16" s="21" t="s">
        <v>117</v>
      </c>
      <c r="E16" s="21" t="s">
        <v>141</v>
      </c>
      <c r="F16" s="23"/>
    </row>
    <row r="17" spans="1:6" x14ac:dyDescent="0.3">
      <c r="A17" s="20">
        <f t="shared" si="0"/>
        <v>45297</v>
      </c>
      <c r="B17" s="24" t="s">
        <v>116</v>
      </c>
      <c r="C17" s="22" t="s">
        <v>209</v>
      </c>
      <c r="D17" s="21" t="s">
        <v>117</v>
      </c>
      <c r="E17" s="21" t="s">
        <v>106</v>
      </c>
      <c r="F17" s="23"/>
    </row>
    <row r="18" spans="1:6" x14ac:dyDescent="0.3">
      <c r="A18" s="20">
        <f t="shared" si="0"/>
        <v>45297</v>
      </c>
      <c r="B18" s="24" t="s">
        <v>116</v>
      </c>
      <c r="C18" s="22" t="s">
        <v>210</v>
      </c>
      <c r="D18" s="21" t="s">
        <v>211</v>
      </c>
      <c r="E18" s="21" t="s">
        <v>127</v>
      </c>
      <c r="F18" s="23"/>
    </row>
    <row r="19" spans="1:6" x14ac:dyDescent="0.3">
      <c r="A19" s="20">
        <f t="shared" si="0"/>
        <v>45297</v>
      </c>
      <c r="B19" s="24" t="s">
        <v>116</v>
      </c>
      <c r="C19" s="22" t="s">
        <v>150</v>
      </c>
      <c r="D19" s="21" t="s">
        <v>117</v>
      </c>
      <c r="E19" s="21" t="s">
        <v>127</v>
      </c>
      <c r="F19" s="23"/>
    </row>
    <row r="20" spans="1:6" x14ac:dyDescent="0.3">
      <c r="A20" s="20">
        <f t="shared" si="0"/>
        <v>45297</v>
      </c>
      <c r="B20" s="24" t="s">
        <v>116</v>
      </c>
      <c r="C20" s="22" t="s">
        <v>151</v>
      </c>
      <c r="D20" s="21" t="s">
        <v>152</v>
      </c>
      <c r="E20" s="21" t="s">
        <v>127</v>
      </c>
      <c r="F20" s="23"/>
    </row>
    <row r="21" spans="1:6" x14ac:dyDescent="0.3">
      <c r="A21" s="20">
        <f>(F3-70)</f>
        <v>45304</v>
      </c>
      <c r="B21" s="24" t="s">
        <v>118</v>
      </c>
      <c r="C21" s="22" t="s">
        <v>212</v>
      </c>
      <c r="D21" s="21" t="s">
        <v>170</v>
      </c>
      <c r="E21" s="21" t="s">
        <v>213</v>
      </c>
      <c r="F21" s="23"/>
    </row>
    <row r="22" spans="1:6" x14ac:dyDescent="0.3">
      <c r="A22" s="20">
        <f>(F3-63)</f>
        <v>45311</v>
      </c>
      <c r="B22" s="24" t="s">
        <v>120</v>
      </c>
      <c r="C22" s="22" t="s">
        <v>214</v>
      </c>
      <c r="D22" s="21" t="s">
        <v>170</v>
      </c>
      <c r="E22" s="21" t="s">
        <v>213</v>
      </c>
      <c r="F22" s="23"/>
    </row>
    <row r="23" spans="1:6" x14ac:dyDescent="0.3">
      <c r="A23" s="20">
        <f>F3-63</f>
        <v>45311</v>
      </c>
      <c r="B23" s="24" t="s">
        <v>120</v>
      </c>
      <c r="C23" s="22" t="s">
        <v>233</v>
      </c>
      <c r="D23" s="21" t="s">
        <v>183</v>
      </c>
      <c r="E23" s="21" t="s">
        <v>208</v>
      </c>
      <c r="F23" s="23"/>
    </row>
    <row r="24" spans="1:6" ht="25" x14ac:dyDescent="0.3">
      <c r="A24" s="20">
        <f>(F3-56)</f>
        <v>45318</v>
      </c>
      <c r="B24" s="24" t="s">
        <v>121</v>
      </c>
      <c r="C24" s="22" t="s">
        <v>215</v>
      </c>
      <c r="D24" s="21" t="s">
        <v>216</v>
      </c>
      <c r="E24" s="21" t="s">
        <v>217</v>
      </c>
      <c r="F24" s="23"/>
    </row>
    <row r="25" spans="1:6" x14ac:dyDescent="0.3">
      <c r="A25" s="20">
        <f>(F3-56)</f>
        <v>45318</v>
      </c>
      <c r="B25" s="24" t="s">
        <v>121</v>
      </c>
      <c r="C25" s="22" t="s">
        <v>122</v>
      </c>
      <c r="D25" s="21" t="s">
        <v>123</v>
      </c>
      <c r="E25" s="21" t="s">
        <v>106</v>
      </c>
      <c r="F25" s="23"/>
    </row>
    <row r="26" spans="1:6" x14ac:dyDescent="0.3">
      <c r="A26" s="20">
        <f>(F3-56)</f>
        <v>45318</v>
      </c>
      <c r="B26" s="24" t="s">
        <v>121</v>
      </c>
      <c r="C26" s="22" t="s">
        <v>154</v>
      </c>
      <c r="D26" s="21" t="s">
        <v>155</v>
      </c>
      <c r="E26" s="21" t="s">
        <v>127</v>
      </c>
      <c r="F26" s="23"/>
    </row>
    <row r="27" spans="1:6" ht="25" x14ac:dyDescent="0.3">
      <c r="A27" s="20">
        <f>(F3-42)</f>
        <v>45332</v>
      </c>
      <c r="B27" s="24" t="s">
        <v>124</v>
      </c>
      <c r="C27" s="22" t="s">
        <v>125</v>
      </c>
      <c r="D27" s="21" t="s">
        <v>191</v>
      </c>
      <c r="E27" s="21" t="s">
        <v>104</v>
      </c>
      <c r="F27" s="23"/>
    </row>
    <row r="28" spans="1:6" x14ac:dyDescent="0.3">
      <c r="A28" s="20">
        <f>(F3-28)</f>
        <v>45346</v>
      </c>
      <c r="B28" s="24" t="s">
        <v>126</v>
      </c>
      <c r="C28" s="22" t="s">
        <v>156</v>
      </c>
      <c r="D28" s="21" t="s">
        <v>16</v>
      </c>
      <c r="E28" s="21" t="s">
        <v>127</v>
      </c>
      <c r="F28" s="23"/>
    </row>
    <row r="29" spans="1:6" x14ac:dyDescent="0.3">
      <c r="A29" s="20">
        <f>(F3-28)</f>
        <v>45346</v>
      </c>
      <c r="B29" s="24" t="s">
        <v>126</v>
      </c>
      <c r="C29" s="22" t="s">
        <v>139</v>
      </c>
      <c r="D29" s="21"/>
      <c r="E29" s="21" t="s">
        <v>153</v>
      </c>
      <c r="F29" s="23"/>
    </row>
    <row r="30" spans="1:6" x14ac:dyDescent="0.3">
      <c r="A30" s="20">
        <f>(F3-21)</f>
        <v>45353</v>
      </c>
      <c r="B30" s="24" t="s">
        <v>128</v>
      </c>
      <c r="C30" s="22" t="s">
        <v>129</v>
      </c>
      <c r="D30" s="21" t="s">
        <v>152</v>
      </c>
      <c r="E30" s="21" t="s">
        <v>157</v>
      </c>
      <c r="F30" s="23"/>
    </row>
    <row r="31" spans="1:6" x14ac:dyDescent="0.3">
      <c r="A31" s="20">
        <f>(F3-21)</f>
        <v>45353</v>
      </c>
      <c r="B31" s="24" t="s">
        <v>128</v>
      </c>
      <c r="C31" s="22" t="s">
        <v>130</v>
      </c>
      <c r="D31" s="21" t="s">
        <v>158</v>
      </c>
      <c r="E31" s="21" t="s">
        <v>127</v>
      </c>
      <c r="F31" s="23"/>
    </row>
    <row r="32" spans="1:6" x14ac:dyDescent="0.3">
      <c r="A32" s="20">
        <f>(F3-21)</f>
        <v>45353</v>
      </c>
      <c r="B32" s="24" t="s">
        <v>128</v>
      </c>
      <c r="C32" s="22" t="s">
        <v>131</v>
      </c>
      <c r="D32" s="21" t="s">
        <v>183</v>
      </c>
      <c r="E32" s="21" t="s">
        <v>127</v>
      </c>
      <c r="F32" s="23"/>
    </row>
    <row r="33" spans="1:6" ht="15.75" customHeight="1" x14ac:dyDescent="0.3">
      <c r="A33" s="20">
        <f>(F3-21)</f>
        <v>45353</v>
      </c>
      <c r="B33" s="24" t="s">
        <v>128</v>
      </c>
      <c r="C33" s="22" t="s">
        <v>159</v>
      </c>
      <c r="D33" s="21" t="s">
        <v>158</v>
      </c>
      <c r="E33" s="21" t="s">
        <v>127</v>
      </c>
      <c r="F33" s="23"/>
    </row>
    <row r="34" spans="1:6" x14ac:dyDescent="0.3">
      <c r="A34" s="20">
        <f>(F3-14)</f>
        <v>45360</v>
      </c>
      <c r="B34" s="24" t="s">
        <v>132</v>
      </c>
      <c r="C34" s="22" t="s">
        <v>218</v>
      </c>
      <c r="D34" s="21" t="s">
        <v>152</v>
      </c>
      <c r="E34" s="21" t="s">
        <v>127</v>
      </c>
      <c r="F34" s="23"/>
    </row>
    <row r="35" spans="1:6" x14ac:dyDescent="0.3">
      <c r="A35" s="20">
        <f>(F3-7)</f>
        <v>45367</v>
      </c>
      <c r="B35" s="24" t="s">
        <v>133</v>
      </c>
      <c r="C35" s="22" t="s">
        <v>134</v>
      </c>
      <c r="D35" s="21" t="s">
        <v>16</v>
      </c>
      <c r="E35" s="21" t="s">
        <v>127</v>
      </c>
      <c r="F35" s="23"/>
    </row>
    <row r="36" spans="1:6" x14ac:dyDescent="0.3">
      <c r="A36" s="20">
        <f>(F3)</f>
        <v>45374</v>
      </c>
      <c r="B36" s="24" t="s">
        <v>135</v>
      </c>
      <c r="C36" s="22" t="s">
        <v>234</v>
      </c>
      <c r="D36" s="26"/>
      <c r="E36" s="26"/>
      <c r="F36" s="23"/>
    </row>
    <row r="42" spans="1:6" x14ac:dyDescent="0.3">
      <c r="C42" s="28"/>
    </row>
  </sheetData>
  <pageMargins left="0.51181102362204722" right="0.51181102362204722"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showGridLines="0" workbookViewId="0">
      <selection activeCell="B17" sqref="B17"/>
    </sheetView>
  </sheetViews>
  <sheetFormatPr defaultColWidth="6.59765625" defaultRowHeight="15" customHeight="1" x14ac:dyDescent="0.35"/>
  <cols>
    <col min="1" max="1" width="19.6640625" style="3" bestFit="1" customWidth="1"/>
    <col min="2" max="2" width="18.73046875" style="15" bestFit="1" customWidth="1"/>
    <col min="3" max="3" width="11.9296875" style="1" bestFit="1" customWidth="1"/>
    <col min="4" max="4" width="13.46484375" style="1" bestFit="1" customWidth="1"/>
    <col min="5" max="5" width="4.73046875" style="1" bestFit="1" customWidth="1"/>
    <col min="6" max="256" width="6.59765625" style="1" customWidth="1"/>
    <col min="257" max="16384" width="6.59765625" style="1"/>
  </cols>
  <sheetData>
    <row r="1" spans="1:6" ht="17.149999999999999" customHeight="1" x14ac:dyDescent="0.35">
      <c r="A1" s="3" t="s">
        <v>22</v>
      </c>
      <c r="B1" s="47" t="s">
        <v>29</v>
      </c>
    </row>
    <row r="2" spans="1:6" ht="17.149999999999999" customHeight="1" x14ac:dyDescent="0.35">
      <c r="A2" s="3" t="s">
        <v>23</v>
      </c>
      <c r="B2" s="13">
        <v>45374</v>
      </c>
    </row>
    <row r="3" spans="1:6" ht="17.149999999999999" customHeight="1" x14ac:dyDescent="0.35">
      <c r="A3" s="3" t="s">
        <v>24</v>
      </c>
      <c r="B3" s="14">
        <v>0.8125</v>
      </c>
    </row>
    <row r="4" spans="1:6" ht="14.5" x14ac:dyDescent="0.35">
      <c r="A4" s="3" t="s">
        <v>57</v>
      </c>
    </row>
    <row r="5" spans="1:6" ht="14.5" x14ac:dyDescent="0.35">
      <c r="A5" s="3" t="s">
        <v>177</v>
      </c>
    </row>
    <row r="6" spans="1:6" ht="17.149999999999999" customHeight="1" x14ac:dyDescent="0.35">
      <c r="A6" s="3" t="s">
        <v>25</v>
      </c>
      <c r="B6" s="48"/>
    </row>
    <row r="7" spans="1:6" s="54" customFormat="1" ht="17.149999999999999" customHeight="1" x14ac:dyDescent="0.35">
      <c r="A7" s="52" t="s">
        <v>26</v>
      </c>
      <c r="B7" s="53"/>
    </row>
    <row r="8" spans="1:6" ht="17.149999999999999" customHeight="1" x14ac:dyDescent="0.35">
      <c r="A8" s="3" t="s">
        <v>27</v>
      </c>
      <c r="B8" s="16" t="s">
        <v>89</v>
      </c>
      <c r="C8" s="4" t="s">
        <v>90</v>
      </c>
      <c r="D8" s="4" t="s">
        <v>91</v>
      </c>
      <c r="E8" s="4" t="s">
        <v>30</v>
      </c>
      <c r="F8" s="4" t="s">
        <v>31</v>
      </c>
    </row>
    <row r="9" spans="1:6" ht="17.149999999999999" customHeight="1" x14ac:dyDescent="0.35">
      <c r="B9" s="17">
        <v>20</v>
      </c>
      <c r="C9" s="12">
        <v>15</v>
      </c>
      <c r="D9" s="12">
        <v>10</v>
      </c>
      <c r="E9" s="2"/>
      <c r="F9" s="2"/>
    </row>
    <row r="10" spans="1:6" ht="14.5" x14ac:dyDescent="0.35">
      <c r="A10" s="3" t="s">
        <v>32</v>
      </c>
      <c r="B10" s="48" t="s">
        <v>176</v>
      </c>
      <c r="C10" s="2"/>
      <c r="D10" s="2"/>
      <c r="E10" s="2"/>
      <c r="F10" s="2"/>
    </row>
    <row r="11" spans="1:6" ht="14.5" x14ac:dyDescent="0.35">
      <c r="A11" s="3" t="s">
        <v>28</v>
      </c>
      <c r="B11" s="48" t="s">
        <v>92</v>
      </c>
    </row>
    <row r="12" spans="1:6" ht="17.149999999999999" customHeight="1" x14ac:dyDescent="0.35">
      <c r="B12" s="48" t="s">
        <v>224</v>
      </c>
    </row>
    <row r="13" spans="1:6" ht="17.149999999999999" customHeight="1" x14ac:dyDescent="0.35">
      <c r="B13" s="48" t="s">
        <v>235</v>
      </c>
    </row>
    <row r="14" spans="1:6" ht="15" customHeight="1" x14ac:dyDescent="0.35">
      <c r="A14" s="3" t="s">
        <v>33</v>
      </c>
      <c r="B14" s="49">
        <v>1</v>
      </c>
    </row>
  </sheetData>
  <pageMargins left="0.75" right="0.75" top="1" bottom="1" header="0.5" footer="0.5"/>
  <pageSetup orientation="landscape"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topLeftCell="B1" workbookViewId="0">
      <selection activeCell="C14" sqref="C14"/>
    </sheetView>
  </sheetViews>
  <sheetFormatPr defaultColWidth="8.59765625" defaultRowHeight="15" x14ac:dyDescent="0.3"/>
  <cols>
    <col min="1" max="1" width="47.3984375" customWidth="1"/>
    <col min="2" max="3" width="15.6640625" customWidth="1"/>
    <col min="4" max="4" width="15.6640625" style="50" customWidth="1"/>
  </cols>
  <sheetData>
    <row r="1" spans="1:4" s="6" customFormat="1" ht="30" x14ac:dyDescent="0.3">
      <c r="B1" s="6" t="s">
        <v>38</v>
      </c>
      <c r="C1" s="6" t="s">
        <v>50</v>
      </c>
      <c r="D1" s="51" t="s">
        <v>51</v>
      </c>
    </row>
    <row r="2" spans="1:4" x14ac:dyDescent="0.3">
      <c r="A2" s="5" t="s">
        <v>34</v>
      </c>
      <c r="B2" s="5"/>
    </row>
    <row r="3" spans="1:4" x14ac:dyDescent="0.3">
      <c r="A3" s="5" t="s">
        <v>52</v>
      </c>
      <c r="B3" s="5"/>
    </row>
    <row r="4" spans="1:4" x14ac:dyDescent="0.3">
      <c r="A4" s="5" t="s">
        <v>36</v>
      </c>
      <c r="B4" s="5"/>
    </row>
    <row r="5" spans="1:4" x14ac:dyDescent="0.3">
      <c r="A5" s="5" t="s">
        <v>53</v>
      </c>
      <c r="B5" s="5"/>
    </row>
    <row r="6" spans="1:4" s="50" customFormat="1" x14ac:dyDescent="0.3">
      <c r="A6" s="50" t="s">
        <v>35</v>
      </c>
      <c r="B6" s="50" t="s">
        <v>173</v>
      </c>
      <c r="C6" s="50" t="s">
        <v>173</v>
      </c>
    </row>
    <row r="7" spans="1:4" s="50" customFormat="1" x14ac:dyDescent="0.3">
      <c r="A7" s="50" t="s">
        <v>174</v>
      </c>
      <c r="B7" s="50" t="s">
        <v>173</v>
      </c>
      <c r="C7" s="50" t="s">
        <v>173</v>
      </c>
    </row>
    <row r="8" spans="1:4" s="50" customFormat="1" x14ac:dyDescent="0.3">
      <c r="A8" s="50" t="s">
        <v>37</v>
      </c>
      <c r="B8" s="50" t="s">
        <v>173</v>
      </c>
      <c r="C8" s="50" t="s">
        <v>173</v>
      </c>
    </row>
    <row r="9" spans="1:4" s="50" customFormat="1" x14ac:dyDescent="0.3">
      <c r="A9" s="50" t="s">
        <v>175</v>
      </c>
      <c r="B9" s="50" t="s">
        <v>173</v>
      </c>
      <c r="C9" s="50" t="s">
        <v>173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31" sqref="E31"/>
    </sheetView>
  </sheetViews>
  <sheetFormatPr defaultColWidth="8.59765625" defaultRowHeight="15" x14ac:dyDescent="0.3"/>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tabSelected="1" workbookViewId="0">
      <pane ySplit="1" topLeftCell="A2" activePane="bottomLeft" state="frozen"/>
      <selection activeCell="B1" sqref="B1"/>
      <selection pane="bottomLeft" activeCell="E8" sqref="E8"/>
    </sheetView>
  </sheetViews>
  <sheetFormatPr defaultColWidth="11.19921875" defaultRowHeight="12.5" x14ac:dyDescent="0.3"/>
  <cols>
    <col min="1" max="6" width="20.6640625" style="7" customWidth="1"/>
    <col min="7" max="16384" width="11.19921875" style="7"/>
  </cols>
  <sheetData>
    <row r="1" spans="1:7" s="61" customFormat="1" ht="55.75" customHeight="1" x14ac:dyDescent="0.3">
      <c r="A1" s="61" t="s">
        <v>61</v>
      </c>
      <c r="B1" s="61" t="s">
        <v>62</v>
      </c>
      <c r="C1" s="61" t="s">
        <v>63</v>
      </c>
      <c r="D1" s="61" t="s">
        <v>64</v>
      </c>
      <c r="E1" s="61" t="s">
        <v>65</v>
      </c>
      <c r="F1" s="61" t="s">
        <v>81</v>
      </c>
    </row>
    <row r="2" spans="1:7" s="9" customFormat="1" ht="55.75" customHeight="1" x14ac:dyDescent="0.3">
      <c r="A2" s="62" t="s">
        <v>66</v>
      </c>
      <c r="B2" s="62" t="s">
        <v>67</v>
      </c>
      <c r="C2" s="62" t="s">
        <v>69</v>
      </c>
      <c r="D2" s="62" t="s">
        <v>75</v>
      </c>
      <c r="E2" s="62" t="s">
        <v>192</v>
      </c>
      <c r="F2" s="62"/>
      <c r="G2" s="62"/>
    </row>
    <row r="3" spans="1:7" s="9" customFormat="1" ht="55.75" customHeight="1" x14ac:dyDescent="0.3">
      <c r="A3" s="62"/>
      <c r="B3" s="62"/>
      <c r="C3" s="62" t="s">
        <v>70</v>
      </c>
      <c r="D3" s="62"/>
      <c r="E3" s="62" t="s">
        <v>193</v>
      </c>
      <c r="F3" s="62"/>
      <c r="G3" s="62"/>
    </row>
    <row r="4" spans="1:7" s="9" customFormat="1" ht="55.75" customHeight="1" x14ac:dyDescent="0.3">
      <c r="A4" s="62"/>
      <c r="B4" s="62"/>
      <c r="C4" s="62" t="s">
        <v>71</v>
      </c>
      <c r="D4" s="62"/>
      <c r="E4" s="62" t="s">
        <v>194</v>
      </c>
      <c r="F4" s="62"/>
      <c r="G4" s="62"/>
    </row>
    <row r="5" spans="1:7" s="10" customFormat="1" ht="55.75" customHeight="1" x14ac:dyDescent="0.3">
      <c r="A5" s="63" t="s">
        <v>80</v>
      </c>
      <c r="B5" s="63" t="s">
        <v>79</v>
      </c>
      <c r="C5" s="63" t="s">
        <v>72</v>
      </c>
      <c r="D5" s="63"/>
      <c r="E5" s="63" t="s">
        <v>201</v>
      </c>
      <c r="F5" s="63"/>
      <c r="G5" s="63"/>
    </row>
    <row r="6" spans="1:7" s="10" customFormat="1" ht="55.75" customHeight="1" x14ac:dyDescent="0.3">
      <c r="A6" s="63"/>
      <c r="B6" s="63"/>
      <c r="C6" s="63" t="s">
        <v>73</v>
      </c>
      <c r="D6" s="63"/>
      <c r="E6" s="63" t="s">
        <v>201</v>
      </c>
      <c r="F6" s="63"/>
      <c r="G6" s="63"/>
    </row>
    <row r="7" spans="1:7" s="11" customFormat="1" ht="60" customHeight="1" x14ac:dyDescent="0.3">
      <c r="A7" s="64" t="s">
        <v>77</v>
      </c>
      <c r="B7" s="64" t="s">
        <v>78</v>
      </c>
      <c r="C7" s="64" t="s">
        <v>74</v>
      </c>
      <c r="D7" s="64" t="s">
        <v>76</v>
      </c>
      <c r="E7" s="64" t="s">
        <v>202</v>
      </c>
      <c r="F7" s="64" t="s">
        <v>200</v>
      </c>
      <c r="G7" s="64"/>
    </row>
    <row r="8" spans="1:7" s="65" customFormat="1" ht="55.75" customHeight="1" x14ac:dyDescent="0.3">
      <c r="A8" s="66" t="s">
        <v>195</v>
      </c>
      <c r="B8" s="66" t="s">
        <v>196</v>
      </c>
      <c r="C8" s="66" t="s">
        <v>197</v>
      </c>
      <c r="E8" s="66" t="s">
        <v>198</v>
      </c>
    </row>
    <row r="9" spans="1:7" ht="30" customHeight="1" x14ac:dyDescent="0.3">
      <c r="A9" s="67"/>
    </row>
    <row r="13" spans="1:7" x14ac:dyDescent="0.3">
      <c r="B13" s="7" t="s">
        <v>68</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Woburn 23 March 2024</vt:lpstr>
      <vt:lpstr>Marketing and publicity</vt:lpstr>
      <vt:lpstr>Publicity pro-forma</vt:lpstr>
      <vt:lpstr>Seating chairs</vt:lpstr>
      <vt:lpstr>Refreshments</vt:lpstr>
      <vt:lpstr>Risk Assessment</vt:lpstr>
      <vt:lpstr>'Risk Assessment'!_GoBack</vt:lpstr>
      <vt:lpstr>'Marketing and publicity'!Print_Area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dc:creator>
  <cp:lastModifiedBy>Richard Yip</cp:lastModifiedBy>
  <cp:lastPrinted>2021-11-09T11:47:49Z</cp:lastPrinted>
  <dcterms:created xsi:type="dcterms:W3CDTF">2015-11-26T22:17:30Z</dcterms:created>
  <dcterms:modified xsi:type="dcterms:W3CDTF">2023-07-12T19:40:08Z</dcterms:modified>
</cp:coreProperties>
</file>